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19425" windowHeight="10305"/>
  </bookViews>
  <sheets>
    <sheet name="Sheet2" sheetId="2" r:id="rId1"/>
  </sheets>
  <calcPr calcId="191029" refMode="R1C1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2" i="2" l="1"/>
  <c r="V22" i="2"/>
  <c r="R22" i="2"/>
  <c r="N22" i="2"/>
  <c r="J22" i="2"/>
  <c r="Z22" i="2"/>
  <c r="F22" i="2"/>
  <c r="M7" i="2"/>
  <c r="AO17" i="2"/>
  <c r="F13" i="2" l="1"/>
  <c r="H13" i="2" s="1"/>
  <c r="F5" i="2"/>
  <c r="H5" i="2" s="1"/>
  <c r="F9" i="2"/>
  <c r="H9" i="2" s="1"/>
  <c r="AO3" i="2"/>
  <c r="AO4" i="2"/>
  <c r="AO5" i="2"/>
  <c r="AO6" i="2"/>
  <c r="AO7" i="2"/>
  <c r="AO8" i="2"/>
  <c r="AO9" i="2"/>
  <c r="AO10" i="2"/>
  <c r="AP13" i="2" s="1"/>
  <c r="AO11" i="2"/>
  <c r="AO12" i="2"/>
  <c r="AO13" i="2"/>
  <c r="AO14" i="2"/>
  <c r="AO15" i="2"/>
  <c r="AO16" i="2"/>
  <c r="AO2" i="2"/>
  <c r="AP5" i="2" s="1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2" i="2"/>
  <c r="AE3" i="2"/>
  <c r="AE4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2" i="2"/>
  <c r="Z3" i="2"/>
  <c r="Z4" i="2"/>
  <c r="Z5" i="2"/>
  <c r="Z6" i="2"/>
  <c r="Z7" i="2"/>
  <c r="Z8" i="2"/>
  <c r="Z9" i="2"/>
  <c r="Z10" i="2"/>
  <c r="AA13" i="2" s="1"/>
  <c r="Z11" i="2"/>
  <c r="Z12" i="2"/>
  <c r="Z13" i="2"/>
  <c r="Z14" i="2"/>
  <c r="Z15" i="2"/>
  <c r="Z16" i="2"/>
  <c r="Z17" i="2"/>
  <c r="Z2" i="2"/>
  <c r="U3" i="2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2" i="2"/>
  <c r="AQ7" i="2"/>
  <c r="AL7" i="2"/>
  <c r="AG7" i="2"/>
  <c r="AB7" i="2"/>
  <c r="W7" i="2"/>
  <c r="R7" i="2"/>
  <c r="F17" i="2"/>
  <c r="H17" i="2" s="1"/>
  <c r="H6" i="2"/>
  <c r="H7" i="2"/>
  <c r="H8" i="2"/>
  <c r="H10" i="2"/>
  <c r="H11" i="2"/>
  <c r="H12" i="2"/>
  <c r="H14" i="2"/>
  <c r="H15" i="2"/>
  <c r="H16" i="2"/>
  <c r="H3" i="2"/>
  <c r="H4" i="2"/>
  <c r="H2" i="2"/>
  <c r="V9" i="2" l="1"/>
  <c r="AF13" i="2"/>
  <c r="AK13" i="2"/>
  <c r="V17" i="2"/>
  <c r="AA9" i="2"/>
  <c r="AF17" i="2"/>
  <c r="AK9" i="2"/>
  <c r="AF9" i="2"/>
  <c r="AP17" i="2"/>
  <c r="AP9" i="2"/>
  <c r="V5" i="2"/>
  <c r="AA5" i="2"/>
  <c r="V13" i="2"/>
  <c r="AA17" i="2"/>
  <c r="AK17" i="2"/>
  <c r="AK5" i="2"/>
  <c r="AF5" i="2"/>
  <c r="Q5" i="2"/>
  <c r="I5" i="2"/>
  <c r="I13" i="2"/>
  <c r="I9" i="2"/>
  <c r="Q17" i="2"/>
  <c r="Q9" i="2"/>
  <c r="I17" i="2"/>
  <c r="Q13" i="2"/>
</calcChain>
</file>

<file path=xl/sharedStrings.xml><?xml version="1.0" encoding="utf-8"?>
<sst xmlns="http://schemas.openxmlformats.org/spreadsheetml/2006/main" count="78" uniqueCount="38">
  <si>
    <t>DPPH (+ve Control)</t>
  </si>
  <si>
    <t>B1</t>
  </si>
  <si>
    <t>B2</t>
  </si>
  <si>
    <t>B3</t>
  </si>
  <si>
    <t>B</t>
  </si>
  <si>
    <t>C1</t>
  </si>
  <si>
    <t>C2</t>
  </si>
  <si>
    <t>C3</t>
  </si>
  <si>
    <t>C</t>
  </si>
  <si>
    <t>D1</t>
  </si>
  <si>
    <t>D2</t>
  </si>
  <si>
    <t>D3</t>
  </si>
  <si>
    <t>D</t>
  </si>
  <si>
    <t>%RSA</t>
  </si>
  <si>
    <t>IC50</t>
  </si>
  <si>
    <r>
      <t>Concentration (</t>
    </r>
    <r>
      <rPr>
        <sz val="11"/>
        <color theme="1"/>
        <rFont val="Calibri"/>
        <family val="2"/>
      </rPr>
      <t>µg/ml)</t>
    </r>
  </si>
  <si>
    <t>Ascorbic Acid (Standard)</t>
  </si>
  <si>
    <t>sd%</t>
  </si>
  <si>
    <t>Angiopteris helferiana</t>
  </si>
  <si>
    <t>Dischidia bengalensis</t>
  </si>
  <si>
    <t>Drynaria coronas</t>
  </si>
  <si>
    <t>Mikania sp.</t>
  </si>
  <si>
    <t>Concn</t>
  </si>
  <si>
    <t>SD</t>
  </si>
  <si>
    <t>RSA</t>
  </si>
  <si>
    <t>Ascorbic acid</t>
  </si>
  <si>
    <t>Curcuma caesia</t>
  </si>
  <si>
    <t>Dischida bengalensis</t>
  </si>
  <si>
    <t>Drynaria coronans</t>
  </si>
  <si>
    <t>Gynura nepalensis</t>
  </si>
  <si>
    <t>0.1 µg/ml</t>
  </si>
  <si>
    <t>1 µg/ml</t>
  </si>
  <si>
    <t>10 µg/ml</t>
  </si>
  <si>
    <t>100 µg/ml</t>
  </si>
  <si>
    <t>A1</t>
  </si>
  <si>
    <t>A2</t>
  </si>
  <si>
    <t>A3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</si>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</sst>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0099"/>
      <color rgb="FFFFCC66"/>
      <color rgb="FF66FF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Gynura nepalensis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</c:trendlineLbl>
          </c:trendline>
          <c:xVal>
            <c:numRef>
              <c:f>(Sheet2!$B$14,Sheet2!$B$10,Sheet2!$B$6,Sheet2!$B$2)</c:f>
              <c:numCache>
                <c:formatCode>General</c:formatCode>
                <c:ptCount val="4"/>
                <c:pt idx="0">
                  <c:v>0.1</c:v>
                </c:pt>
                <c:pt idx="1">
                  <c:v>1</c:v>
                </c:pt>
                <c:pt idx="2">
                  <c:v>10</c:v>
                </c:pt>
                <c:pt idx="3">
                  <c:v>100</c:v>
                </c:pt>
              </c:numCache>
            </c:numRef>
          </c:xVal>
          <c:yVal>
            <c:numRef>
              <c:f>(Sheet2!$P$17,Sheet2!$P$13,Sheet2!$P$9,Sheet2!$P$5)</c:f>
              <c:numCache>
                <c:formatCode>0.00</c:formatCode>
                <c:ptCount val="4"/>
                <c:pt idx="0">
                  <c:v>43.635775513504768</c:v>
                </c:pt>
                <c:pt idx="1">
                  <c:v>48.2775351770985</c:v>
                </c:pt>
                <c:pt idx="2">
                  <c:v>53.161895519974109</c:v>
                </c:pt>
                <c:pt idx="3">
                  <c:v>90.263626071486328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5C8-4D41-AF2D-CE82671DDC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8667464"/>
        <c:axId val="768670344"/>
      </c:scatterChart>
      <c:valAx>
        <c:axId val="768667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70344"/>
        <c:crosses val="autoZero"/>
        <c:crossBetween val="midCat"/>
      </c:valAx>
      <c:valAx>
        <c:axId val="768670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67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Angiopteris</a:t>
            </a:r>
            <a:r>
              <a:rPr lang="en-IN" baseline="0"/>
              <a:t> helferiana</a:t>
            </a:r>
            <a:endParaRPr lang="en-IN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A. helferiana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</c:trendlineLbl>
          </c:trendline>
          <c:xVal>
            <c:numRef>
              <c:f>(Sheet2!$B$14,Sheet2!$B$10,Sheet2!$B$6,Sheet2!$B$2)</c:f>
              <c:numCache>
                <c:formatCode>General</c:formatCode>
                <c:ptCount val="4"/>
                <c:pt idx="0">
                  <c:v>0.1</c:v>
                </c:pt>
                <c:pt idx="1">
                  <c:v>1</c:v>
                </c:pt>
                <c:pt idx="2">
                  <c:v>10</c:v>
                </c:pt>
                <c:pt idx="3">
                  <c:v>100</c:v>
                </c:pt>
              </c:numCache>
            </c:numRef>
          </c:xVal>
          <c:yVal>
            <c:numRef>
              <c:f>(Sheet2!$U$17,Sheet2!$U$13,Sheet2!$U$9,Sheet2!$U$5)</c:f>
              <c:numCache>
                <c:formatCode>0.00</c:formatCode>
                <c:ptCount val="4"/>
                <c:pt idx="0">
                  <c:v>26.16852660520782</c:v>
                </c:pt>
                <c:pt idx="1">
                  <c:v>33.543587255377645</c:v>
                </c:pt>
                <c:pt idx="2">
                  <c:v>43.813682678311501</c:v>
                </c:pt>
                <c:pt idx="3">
                  <c:v>90.748827430050127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75-455C-9367-793A61F45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8667464"/>
        <c:axId val="768670344"/>
      </c:scatterChart>
      <c:valAx>
        <c:axId val="768667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70344"/>
        <c:crosses val="autoZero"/>
        <c:crossBetween val="midCat"/>
      </c:valAx>
      <c:valAx>
        <c:axId val="768670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67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Curcuma caesia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curcuma caesia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</c:trendlineLbl>
          </c:trendline>
          <c:xVal>
            <c:numRef>
              <c:f>(Sheet2!$B$14,Sheet2!$B$10,Sheet2!$B$6,Sheet2!$B$2)</c:f>
              <c:numCache>
                <c:formatCode>General</c:formatCode>
                <c:ptCount val="4"/>
                <c:pt idx="0">
                  <c:v>0.1</c:v>
                </c:pt>
                <c:pt idx="1">
                  <c:v>1</c:v>
                </c:pt>
                <c:pt idx="2">
                  <c:v>10</c:v>
                </c:pt>
                <c:pt idx="3">
                  <c:v>100</c:v>
                </c:pt>
              </c:numCache>
            </c:numRef>
          </c:xVal>
          <c:yVal>
            <c:numRef>
              <c:f>(Sheet2!$Z$17,Sheet2!$Z$13,Sheet2!$Z$9,Sheet2!$Z$5)</c:f>
              <c:numCache>
                <c:formatCode>0.00</c:formatCode>
                <c:ptCount val="4"/>
                <c:pt idx="0">
                  <c:v>44.169497007924953</c:v>
                </c:pt>
                <c:pt idx="1">
                  <c:v>47.824680575772277</c:v>
                </c:pt>
                <c:pt idx="2">
                  <c:v>55.976063399644183</c:v>
                </c:pt>
                <c:pt idx="3">
                  <c:v>86.074721009218834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3AB-4297-B5F4-E867B553EE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8667464"/>
        <c:axId val="768670344"/>
      </c:scatterChart>
      <c:valAx>
        <c:axId val="768667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70344"/>
        <c:crosses val="autoZero"/>
        <c:crossBetween val="midCat"/>
      </c:valAx>
      <c:valAx>
        <c:axId val="768670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67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Dischidia</a:t>
            </a:r>
            <a:r>
              <a:rPr lang="en-IN" baseline="0"/>
              <a:t> bengalensis</a:t>
            </a:r>
            <a:endParaRPr lang="en-IN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D. bengalensis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</c:trendlineLbl>
          </c:trendline>
          <c:xVal>
            <c:numRef>
              <c:f>(Sheet2!$B$14,Sheet2!$B$10,Sheet2!$B$6,Sheet2!$B$2)</c:f>
              <c:numCache>
                <c:formatCode>General</c:formatCode>
                <c:ptCount val="4"/>
                <c:pt idx="0">
                  <c:v>0.1</c:v>
                </c:pt>
                <c:pt idx="1">
                  <c:v>1</c:v>
                </c:pt>
                <c:pt idx="2">
                  <c:v>10</c:v>
                </c:pt>
                <c:pt idx="3">
                  <c:v>100</c:v>
                </c:pt>
              </c:numCache>
            </c:numRef>
          </c:xVal>
          <c:yVal>
            <c:numRef>
              <c:f>(Sheet2!$AE$17,Sheet2!$AE$13,Sheet2!$AE$9,Sheet2!$AE$5)</c:f>
              <c:numCache>
                <c:formatCode>0.00</c:formatCode>
                <c:ptCount val="4"/>
                <c:pt idx="0">
                  <c:v>43.943069707261841</c:v>
                </c:pt>
                <c:pt idx="1">
                  <c:v>48.358402070192462</c:v>
                </c:pt>
                <c:pt idx="2">
                  <c:v>56.914119359534197</c:v>
                </c:pt>
                <c:pt idx="3">
                  <c:v>92.721979621542943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06B-4B07-8F46-8A88551C6E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8667464"/>
        <c:axId val="768670344"/>
      </c:scatterChart>
      <c:valAx>
        <c:axId val="768667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70344"/>
        <c:crosses val="autoZero"/>
        <c:crossBetween val="midCat"/>
      </c:valAx>
      <c:valAx>
        <c:axId val="768670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67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Drynaria coronans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D. coronans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</c:trendlineLbl>
          </c:trendline>
          <c:xVal>
            <c:numRef>
              <c:f>(Sheet2!$B$14,Sheet2!$B$10,Sheet2!$B$6,Sheet2!$B$2)</c:f>
              <c:numCache>
                <c:formatCode>General</c:formatCode>
                <c:ptCount val="4"/>
                <c:pt idx="0">
                  <c:v>0.1</c:v>
                </c:pt>
                <c:pt idx="1">
                  <c:v>1</c:v>
                </c:pt>
                <c:pt idx="2">
                  <c:v>10</c:v>
                </c:pt>
                <c:pt idx="3">
                  <c:v>100</c:v>
                </c:pt>
              </c:numCache>
            </c:numRef>
          </c:xVal>
          <c:yVal>
            <c:numRef>
              <c:f>(Sheet2!$AJ$17,Sheet2!$AJ$13,Sheet2!$AJ$9,Sheet2!$AJ$5)</c:f>
              <c:numCache>
                <c:formatCode>General</c:formatCode>
                <c:ptCount val="4"/>
                <c:pt idx="0">
                  <c:v>42.568332524664392</c:v>
                </c:pt>
                <c:pt idx="1">
                  <c:v>45.317806889859284</c:v>
                </c:pt>
                <c:pt idx="2">
                  <c:v>54.116124858482927</c:v>
                </c:pt>
                <c:pt idx="3">
                  <c:v>93.514475173863815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F46-4194-825E-C1F6ECD2CE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8667464"/>
        <c:axId val="768670344"/>
      </c:scatterChart>
      <c:valAx>
        <c:axId val="768667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70344"/>
        <c:crosses val="autoZero"/>
        <c:crossBetween val="midCat"/>
      </c:valAx>
      <c:valAx>
        <c:axId val="768670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67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Mikania</a:t>
            </a:r>
            <a:r>
              <a:rPr lang="en-IN" baseline="0"/>
              <a:t> sp.</a:t>
            </a:r>
            <a:endParaRPr lang="en-IN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Mikania sp.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</c:trendlineLbl>
          </c:trendline>
          <c:xVal>
            <c:numRef>
              <c:f>(Sheet2!$B$14,Sheet2!$B$10,Sheet2!$B$6,Sheet2!$B$2)</c:f>
              <c:numCache>
                <c:formatCode>General</c:formatCode>
                <c:ptCount val="4"/>
                <c:pt idx="0">
                  <c:v>0.1</c:v>
                </c:pt>
                <c:pt idx="1">
                  <c:v>1</c:v>
                </c:pt>
                <c:pt idx="2">
                  <c:v>10</c:v>
                </c:pt>
                <c:pt idx="3">
                  <c:v>100</c:v>
                </c:pt>
              </c:numCache>
            </c:numRef>
          </c:xVal>
          <c:yVal>
            <c:numRef>
              <c:f>(Sheet2!$AO$17,Sheet2!$AO$13,Sheet2!$AO$9,Sheet2!$AO$5)</c:f>
              <c:numCache>
                <c:formatCode>0.00</c:formatCode>
                <c:ptCount val="4"/>
                <c:pt idx="0">
                  <c:v>15.720524017467241</c:v>
                </c:pt>
                <c:pt idx="1">
                  <c:v>18.809639333656794</c:v>
                </c:pt>
                <c:pt idx="2">
                  <c:v>27.737344331230794</c:v>
                </c:pt>
                <c:pt idx="3">
                  <c:v>71.243732815785208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03A-4D68-A2D9-1F0ABEE8F6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8667464"/>
        <c:axId val="768670344"/>
      </c:scatterChart>
      <c:valAx>
        <c:axId val="768667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70344"/>
        <c:crosses val="autoZero"/>
        <c:crossBetween val="midCat"/>
      </c:valAx>
      <c:valAx>
        <c:axId val="768670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67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Ascorbic acid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Ascorbic acid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</c:trendlineLbl>
          </c:trendline>
          <c:xVal>
            <c:numRef>
              <c:f>(Sheet2!$B$14,Sheet2!$B$10,Sheet2!$B$6,Sheet2!$B$2)</c:f>
              <c:numCache>
                <c:formatCode>General</c:formatCode>
                <c:ptCount val="4"/>
                <c:pt idx="0">
                  <c:v>0.1</c:v>
                </c:pt>
                <c:pt idx="1">
                  <c:v>1</c:v>
                </c:pt>
                <c:pt idx="2">
                  <c:v>10</c:v>
                </c:pt>
                <c:pt idx="3">
                  <c:v>100</c:v>
                </c:pt>
              </c:numCache>
            </c:numRef>
          </c:xVal>
          <c:yVal>
            <c:numRef>
              <c:f>(Sheet2!$H$17,Sheet2!$H$13,Sheet2!$H$9,Sheet2!$H$5)</c:f>
              <c:numCache>
                <c:formatCode>0.00</c:formatCode>
                <c:ptCount val="4"/>
                <c:pt idx="0">
                  <c:v>26.551296565852599</c:v>
                </c:pt>
                <c:pt idx="1">
                  <c:v>44.54687584236347</c:v>
                </c:pt>
                <c:pt idx="2">
                  <c:v>83.195859615073587</c:v>
                </c:pt>
                <c:pt idx="3">
                  <c:v>95.741010297051048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24D-4DD1-A07F-7E950FE1E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8667464"/>
        <c:axId val="768670344"/>
      </c:scatterChart>
      <c:valAx>
        <c:axId val="768667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70344"/>
        <c:crosses val="autoZero"/>
        <c:crossBetween val="midCat"/>
      </c:valAx>
      <c:valAx>
        <c:axId val="768670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8667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IN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DPPH ASSAY</a:t>
            </a:r>
          </a:p>
        </c:rich>
      </c:tx>
      <c:layout>
        <c:manualLayout>
          <c:xMode val="edge"/>
          <c:yMode val="edge"/>
          <c:x val="0.39282633420822405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Sheet2!$B$21</c:f>
              <c:strCache>
                <c:ptCount val="1"/>
                <c:pt idx="0">
                  <c:v>0.1 µg/ml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(Sheet2!$E$21,Sheet2!$I$21,Sheet2!$M$21,Sheet2!$Q$21,Sheet2!$U$21,Sheet2!$Y$21,Sheet2!$AC$21)</c:f>
                <c:numCache>
                  <c:formatCode>General</c:formatCode>
                  <c:ptCount val="7"/>
                  <c:pt idx="0">
                    <c:v>0.53502683784195815</c:v>
                  </c:pt>
                  <c:pt idx="1">
                    <c:v>0.6712114508154492</c:v>
                  </c:pt>
                  <c:pt idx="2">
                    <c:v>1.0463230185095136</c:v>
                  </c:pt>
                  <c:pt idx="3">
                    <c:v>0.87470918861329006</c:v>
                  </c:pt>
                  <c:pt idx="4">
                    <c:v>0.50120079971433162</c:v>
                  </c:pt>
                  <c:pt idx="5">
                    <c:v>0.8125949229567897</c:v>
                  </c:pt>
                  <c:pt idx="6">
                    <c:v>1.1111868354126682</c:v>
                  </c:pt>
                </c:numCache>
              </c:numRef>
            </c:plus>
            <c:minus>
              <c:numRef>
                <c:f>(Sheet2!$E$21,Sheet2!$I$21,Sheet2!$M$21,Sheet2!$Q$21,Sheet2!$U$21,Sheet2!$Y$21,Sheet2!$AC$21)</c:f>
                <c:numCache>
                  <c:formatCode>General</c:formatCode>
                  <c:ptCount val="7"/>
                  <c:pt idx="0">
                    <c:v>0.53502683784195815</c:v>
                  </c:pt>
                  <c:pt idx="1">
                    <c:v>0.6712114508154492</c:v>
                  </c:pt>
                  <c:pt idx="2">
                    <c:v>1.0463230185095136</c:v>
                  </c:pt>
                  <c:pt idx="3">
                    <c:v>0.87470918861329006</c:v>
                  </c:pt>
                  <c:pt idx="4">
                    <c:v>0.50120079971433162</c:v>
                  </c:pt>
                  <c:pt idx="5">
                    <c:v>0.8125949229567897</c:v>
                  </c:pt>
                  <c:pt idx="6">
                    <c:v>1.1111868354126682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  <a:lumOff val="25000"/>
                  </a:schemeClr>
                </a:solidFill>
                <a:round/>
              </a:ln>
              <a:effectLst/>
            </c:spPr>
          </c:errBars>
          <c:cat>
            <c:strRef>
              <c:f>(Sheet2!$D$19,Sheet2!$H$19,Sheet2!$L$19,Sheet2!$P$19,Sheet2!$T$19,Sheet2!$X$19,Sheet2!$AB$19)</c:f>
              <c:strCache>
                <c:ptCount val="7"/>
                <c:pt idx="0">
                  <c:v>Ascorbic acid</c:v>
                </c:pt>
                <c:pt idx="1">
                  <c:v>Angiopteris helferiana</c:v>
                </c:pt>
                <c:pt idx="2">
                  <c:v>Curcuma caesia</c:v>
                </c:pt>
                <c:pt idx="3">
                  <c:v>Dischida bengalensis</c:v>
                </c:pt>
                <c:pt idx="4">
                  <c:v>Drynaria coronans</c:v>
                </c:pt>
                <c:pt idx="5">
                  <c:v>Gynura nepalensis</c:v>
                </c:pt>
                <c:pt idx="6">
                  <c:v>Mikania sp.</c:v>
                </c:pt>
              </c:strCache>
            </c:strRef>
          </c:cat>
          <c:val>
            <c:numRef>
              <c:f>(Sheet2!$C$21,Sheet2!$H$21,Sheet2!$L$21,Sheet2!$P$21,Sheet2!$T$21,Sheet2!$X$21,Sheet2!$AB$21)</c:f>
              <c:numCache>
                <c:formatCode>General</c:formatCode>
                <c:ptCount val="7"/>
                <c:pt idx="0">
                  <c:v>26.551296565852599</c:v>
                </c:pt>
                <c:pt idx="1">
                  <c:v>26.16852660520782</c:v>
                </c:pt>
                <c:pt idx="2">
                  <c:v>44.169497007924953</c:v>
                </c:pt>
                <c:pt idx="3">
                  <c:v>43.943069707261841</c:v>
                </c:pt>
                <c:pt idx="4">
                  <c:v>42.568332524664392</c:v>
                </c:pt>
                <c:pt idx="5">
                  <c:v>43.635775513504768</c:v>
                </c:pt>
                <c:pt idx="6">
                  <c:v>15.720524017467241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39-4A06-8DA7-B5DB00FAE3E7}"/>
            </c:ext>
          </c:extLst>
        </c:ser>
        <c:ser>
          <c:idx val="1"/>
          <c:order val="1"/>
          <c:tx>
            <c:strRef>
              <c:f>Sheet2!$B$22</c:f>
              <c:strCache>
                <c:ptCount val="1"/>
                <c:pt idx="0">
                  <c:v>1 µg/ml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(Sheet2!$E$22,Sheet2!$I$22,Sheet2!$M$22,Sheet2!$Q$22,Sheet2!$U$22,Sheet2!$Y$22,Sheet2!$AC$22)</c:f>
                <c:numCache>
                  <c:formatCode>General</c:formatCode>
                  <c:ptCount val="7"/>
                  <c:pt idx="0">
                    <c:v>0.56591419851798364</c:v>
                  </c:pt>
                  <c:pt idx="1">
                    <c:v>0.63763600756757599</c:v>
                  </c:pt>
                  <c:pt idx="2">
                    <c:v>0.76824967143592182</c:v>
                  </c:pt>
                  <c:pt idx="3">
                    <c:v>0.78885643850928233</c:v>
                  </c:pt>
                  <c:pt idx="4">
                    <c:v>0.67857555393026503</c:v>
                  </c:pt>
                  <c:pt idx="5">
                    <c:v>0.13944166430942143</c:v>
                  </c:pt>
                  <c:pt idx="6">
                    <c:v>0.86468353724435221</c:v>
                  </c:pt>
                </c:numCache>
              </c:numRef>
            </c:plus>
            <c:minus>
              <c:numRef>
                <c:f>(Sheet2!$E$22,Sheet2!$I$22,Sheet2!$M$22,Sheet2!$Q$22,Sheet2!$U$22,Sheet2!$Y$22,Sheet2!$AC$22)</c:f>
                <c:numCache>
                  <c:formatCode>General</c:formatCode>
                  <c:ptCount val="7"/>
                  <c:pt idx="0">
                    <c:v>0.56591419851798364</c:v>
                  </c:pt>
                  <c:pt idx="1">
                    <c:v>0.63763600756757599</c:v>
                  </c:pt>
                  <c:pt idx="2">
                    <c:v>0.76824967143592182</c:v>
                  </c:pt>
                  <c:pt idx="3">
                    <c:v>0.78885643850928233</c:v>
                  </c:pt>
                  <c:pt idx="4">
                    <c:v>0.67857555393026503</c:v>
                  </c:pt>
                  <c:pt idx="5">
                    <c:v>0.13944166430942143</c:v>
                  </c:pt>
                  <c:pt idx="6">
                    <c:v>0.86468353724435221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  <a:lumOff val="25000"/>
                  </a:schemeClr>
                </a:solidFill>
                <a:round/>
              </a:ln>
              <a:effectLst/>
            </c:spPr>
          </c:errBars>
          <c:cat>
            <c:strRef>
              <c:f>(Sheet2!$D$19,Sheet2!$H$19,Sheet2!$L$19,Sheet2!$P$19,Sheet2!$T$19,Sheet2!$X$19,Sheet2!$AB$19)</c:f>
              <c:strCache>
                <c:ptCount val="7"/>
                <c:pt idx="0">
                  <c:v>Ascorbic acid</c:v>
                </c:pt>
                <c:pt idx="1">
                  <c:v>Angiopteris helferiana</c:v>
                </c:pt>
                <c:pt idx="2">
                  <c:v>Curcuma caesia</c:v>
                </c:pt>
                <c:pt idx="3">
                  <c:v>Dischida bengalensis</c:v>
                </c:pt>
                <c:pt idx="4">
                  <c:v>Drynaria coronans</c:v>
                </c:pt>
                <c:pt idx="5">
                  <c:v>Gynura nepalensis</c:v>
                </c:pt>
                <c:pt idx="6">
                  <c:v>Mikania sp.</c:v>
                </c:pt>
              </c:strCache>
            </c:strRef>
          </c:cat>
          <c:val>
            <c:numRef>
              <c:f>(Sheet2!$C$22,Sheet2!$H$22,Sheet2!$L$22,Sheet2!$P$22,Sheet2!$T$22,Sheet2!$X$22,Sheet2!$AB$22)</c:f>
              <c:numCache>
                <c:formatCode>General</c:formatCode>
                <c:ptCount val="7"/>
                <c:pt idx="0">
                  <c:v>44.54687584236347</c:v>
                </c:pt>
                <c:pt idx="1">
                  <c:v>33.543587255377645</c:v>
                </c:pt>
                <c:pt idx="2">
                  <c:v>47.824680575772277</c:v>
                </c:pt>
                <c:pt idx="3">
                  <c:v>48.358402070192462</c:v>
                </c:pt>
                <c:pt idx="4">
                  <c:v>45.317806889859284</c:v>
                </c:pt>
                <c:pt idx="5">
                  <c:v>48.2775351770985</c:v>
                </c:pt>
                <c:pt idx="6">
                  <c:v>18.809639333656794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39-4A06-8DA7-B5DB00FAE3E7}"/>
            </c:ext>
          </c:extLst>
        </c:ser>
        <c:ser>
          <c:idx val="2"/>
          <c:order val="2"/>
          <c:tx>
            <c:strRef>
              <c:f>Sheet2!$B$23</c:f>
              <c:strCache>
                <c:ptCount val="1"/>
                <c:pt idx="0">
                  <c:v>10 µg/ml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(Sheet2!$E$23,Sheet2!$I$23,Sheet2!$M$23,Sheet2!$Q$23,Sheet2!$U$23,Sheet2!$Y$23,Sheet2!$AC$23)</c:f>
                <c:numCache>
                  <c:formatCode>General</c:formatCode>
                  <c:ptCount val="7"/>
                  <c:pt idx="0">
                    <c:v>0.59907032759022993</c:v>
                  </c:pt>
                  <c:pt idx="1">
                    <c:v>1.0836163674591672</c:v>
                  </c:pt>
                  <c:pt idx="2">
                    <c:v>5.1990138341651643E-2</c:v>
                  </c:pt>
                  <c:pt idx="3">
                    <c:v>0.29924392875902678</c:v>
                  </c:pt>
                  <c:pt idx="4">
                    <c:v>1.016523973015568</c:v>
                  </c:pt>
                  <c:pt idx="5">
                    <c:v>1.0210172495474752</c:v>
                  </c:pt>
                  <c:pt idx="6">
                    <c:v>0.23493189465201311</c:v>
                  </c:pt>
                </c:numCache>
              </c:numRef>
            </c:plus>
            <c:minus>
              <c:numRef>
                <c:f>(Sheet2!$E$23,Sheet2!$I$23,Sheet2!$M$23,Sheet2!$Q$23,Sheet2!$U$23,Sheet2!$Y$23,Sheet2!$AC$23)</c:f>
                <c:numCache>
                  <c:formatCode>General</c:formatCode>
                  <c:ptCount val="7"/>
                  <c:pt idx="0">
                    <c:v>0.59907032759022993</c:v>
                  </c:pt>
                  <c:pt idx="1">
                    <c:v>1.0836163674591672</c:v>
                  </c:pt>
                  <c:pt idx="2">
                    <c:v>5.1990138341651643E-2</c:v>
                  </c:pt>
                  <c:pt idx="3">
                    <c:v>0.29924392875902678</c:v>
                  </c:pt>
                  <c:pt idx="4">
                    <c:v>1.016523973015568</c:v>
                  </c:pt>
                  <c:pt idx="5">
                    <c:v>1.0210172495474752</c:v>
                  </c:pt>
                  <c:pt idx="6">
                    <c:v>0.23493189465201311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  <a:lumOff val="25000"/>
                  </a:schemeClr>
                </a:solidFill>
                <a:round/>
              </a:ln>
              <a:effectLst/>
            </c:spPr>
          </c:errBars>
          <c:cat>
            <c:strRef>
              <c:f>(Sheet2!$D$19,Sheet2!$H$19,Sheet2!$L$19,Sheet2!$P$19,Sheet2!$T$19,Sheet2!$X$19,Sheet2!$AB$19)</c:f>
              <c:strCache>
                <c:ptCount val="7"/>
                <c:pt idx="0">
                  <c:v>Ascorbic acid</c:v>
                </c:pt>
                <c:pt idx="1">
                  <c:v>Angiopteris helferiana</c:v>
                </c:pt>
                <c:pt idx="2">
                  <c:v>Curcuma caesia</c:v>
                </c:pt>
                <c:pt idx="3">
                  <c:v>Dischida bengalensis</c:v>
                </c:pt>
                <c:pt idx="4">
                  <c:v>Drynaria coronans</c:v>
                </c:pt>
                <c:pt idx="5">
                  <c:v>Gynura nepalensis</c:v>
                </c:pt>
                <c:pt idx="6">
                  <c:v>Mikania sp.</c:v>
                </c:pt>
              </c:strCache>
            </c:strRef>
          </c:cat>
          <c:val>
            <c:numRef>
              <c:f>(Sheet2!$C$23,Sheet2!$H$23,Sheet2!$L$23,Sheet2!$P$23,Sheet2!$T$23,Sheet2!$X$23,Sheet2!$AB$23)</c:f>
              <c:numCache>
                <c:formatCode>General</c:formatCode>
                <c:ptCount val="7"/>
                <c:pt idx="0">
                  <c:v>83.195859615073587</c:v>
                </c:pt>
                <c:pt idx="1">
                  <c:v>43.813682678311501</c:v>
                </c:pt>
                <c:pt idx="2">
                  <c:v>55.976063399644183</c:v>
                </c:pt>
                <c:pt idx="3">
                  <c:v>56.914119359534197</c:v>
                </c:pt>
                <c:pt idx="4">
                  <c:v>54.116124858482927</c:v>
                </c:pt>
                <c:pt idx="5">
                  <c:v>53.161895519974109</c:v>
                </c:pt>
                <c:pt idx="6">
                  <c:v>27.737344331230794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39-4A06-8DA7-B5DB00FAE3E7}"/>
            </c:ext>
          </c:extLst>
        </c:ser>
        <c:ser>
          <c:idx val="3"/>
          <c:order val="3"/>
          <c:tx>
            <c:strRef>
              <c:f>Sheet2!$B$24</c:f>
              <c:strCache>
                <c:ptCount val="1"/>
                <c:pt idx="0">
                  <c:v>100 µg/ml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(Sheet2!$E$24,Sheet2!$I$24,Sheet2!$M$24,Sheet2!$Q$24,Sheet2!$U$24,Sheet2!$Y$24,Sheet2!$AC$24)</c:f>
                <c:numCache>
                  <c:formatCode>General</c:formatCode>
                  <c:ptCount val="7"/>
                  <c:pt idx="0">
                    <c:v>0.18605244408580088</c:v>
                  </c:pt>
                  <c:pt idx="1">
                    <c:v>0.38917061023826394</c:v>
                  </c:pt>
                  <c:pt idx="2">
                    <c:v>0.45295086120643091</c:v>
                  </c:pt>
                  <c:pt idx="3">
                    <c:v>0.65042993721950437</c:v>
                  </c:pt>
                  <c:pt idx="4">
                    <c:v>1.5619107726133397</c:v>
                  </c:pt>
                  <c:pt idx="5">
                    <c:v>0.26787984794446468</c:v>
                  </c:pt>
                  <c:pt idx="6">
                    <c:v>1.0166097447722888</c:v>
                  </c:pt>
                </c:numCache>
              </c:numRef>
            </c:plus>
            <c:minus>
              <c:numRef>
                <c:f>(Sheet2!$E$24,Sheet2!$I$24,Sheet2!$M$24,Sheet2!$Q$24,Sheet2!$U$24,Sheet2!$Y$24,Sheet2!$AC$24)</c:f>
                <c:numCache>
                  <c:formatCode>General</c:formatCode>
                  <c:ptCount val="7"/>
                  <c:pt idx="0">
                    <c:v>0.18605244408580088</c:v>
                  </c:pt>
                  <c:pt idx="1">
                    <c:v>0.38917061023826394</c:v>
                  </c:pt>
                  <c:pt idx="2">
                    <c:v>0.45295086120643091</c:v>
                  </c:pt>
                  <c:pt idx="3">
                    <c:v>0.65042993721950437</c:v>
                  </c:pt>
                  <c:pt idx="4">
                    <c:v>1.5619107726133397</c:v>
                  </c:pt>
                  <c:pt idx="5">
                    <c:v>0.26787984794446468</c:v>
                  </c:pt>
                  <c:pt idx="6">
                    <c:v>1.0166097447722888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  <a:lumOff val="25000"/>
                  </a:schemeClr>
                </a:solidFill>
                <a:round/>
              </a:ln>
              <a:effectLst/>
            </c:spPr>
          </c:errBars>
          <c:cat>
            <c:strRef>
              <c:f>(Sheet2!$D$19,Sheet2!$H$19,Sheet2!$L$19,Sheet2!$P$19,Sheet2!$T$19,Sheet2!$X$19,Sheet2!$AB$19)</c:f>
              <c:strCache>
                <c:ptCount val="7"/>
                <c:pt idx="0">
                  <c:v>Ascorbic acid</c:v>
                </c:pt>
                <c:pt idx="1">
                  <c:v>Angiopteris helferiana</c:v>
                </c:pt>
                <c:pt idx="2">
                  <c:v>Curcuma caesia</c:v>
                </c:pt>
                <c:pt idx="3">
                  <c:v>Dischida bengalensis</c:v>
                </c:pt>
                <c:pt idx="4">
                  <c:v>Drynaria coronans</c:v>
                </c:pt>
                <c:pt idx="5">
                  <c:v>Gynura nepalensis</c:v>
                </c:pt>
                <c:pt idx="6">
                  <c:v>Mikania sp.</c:v>
                </c:pt>
              </c:strCache>
            </c:strRef>
          </c:cat>
          <c:val>
            <c:numRef>
              <c:f>(Sheet2!$C$24,Sheet2!$H$24,Sheet2!$L$24,Sheet2!$P$24,Sheet2!$T$24,Sheet2!$X$24,Sheet2!$AB$24)</c:f>
              <c:numCache>
                <c:formatCode>General</c:formatCode>
                <c:ptCount val="7"/>
                <c:pt idx="0">
                  <c:v>95.741010297051048</c:v>
                </c:pt>
                <c:pt idx="1">
                  <c:v>90.748827430050127</c:v>
                </c:pt>
                <c:pt idx="2">
                  <c:v>86.074721009218834</c:v>
                </c:pt>
                <c:pt idx="3">
                  <c:v>92.721979621542943</c:v>
                </c:pt>
                <c:pt idx="4">
                  <c:v>93.514475173863815</c:v>
                </c:pt>
                <c:pt idx="5">
                  <c:v>90.263626071486328</c:v>
                </c:pt>
                <c:pt idx="6">
                  <c:v>71.243732815785208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39-4A06-8DA7-B5DB00FA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67766288"/>
        <c:axId val="567766608"/>
      </c:barChart>
      <c:catAx>
        <c:axId val="56776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1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567766608"/>
        <c:crosses val="autoZero"/>
        <c:auto val="1"/>
        <c:lblAlgn val="ctr"/>
        <c:lblOffset val="100"/>
        <c:noMultiLvlLbl val="0"/>
      </c:catAx>
      <c:valAx>
        <c:axId val="56776660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IN" sz="90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%DPPH RSA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pl-P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567766288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solidFill>
                  <a:sysClr val="windowText" lastClr="000000"/>
                </a:solidFill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IC</a:t>
            </a:r>
            <a:r>
              <a:rPr lang="en-US" sz="1400" b="1" i="0" baseline="-25000">
                <a:solidFill>
                  <a:sysClr val="windowText" lastClr="000000"/>
                </a:solidFill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 50 </a:t>
            </a:r>
            <a:r>
              <a:rPr lang="en-US" sz="1400" b="1" i="0" baseline="0">
                <a:solidFill>
                  <a:sysClr val="windowText" lastClr="000000"/>
                </a:solidFill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Values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8.7580927384076995E-2"/>
          <c:y val="0.17171296296296298"/>
          <c:w val="0.89019685039370078"/>
          <c:h val="0.6149843248760571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Sheet2!$D$19</c:f>
              <c:strCache>
                <c:ptCount val="1"/>
                <c:pt idx="0">
                  <c:v>Ascorbic acid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FD98-495B-95F1-12FC693DDDA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Sheet2!$F$22</c:f>
              <c:numCache>
                <c:formatCode>0.00</c:formatCode>
                <c:ptCount val="1"/>
                <c:pt idx="0">
                  <c:v>2.7634473105378881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7B-4592-8CCC-31F5A894C40D}"/>
            </c:ext>
          </c:extLst>
        </c:ser>
        <c:ser>
          <c:idx val="1"/>
          <c:order val="1"/>
          <c:tx>
            <c:strRef>
              <c:f>Sheet2!$H$19</c:f>
              <c:strCache>
                <c:ptCount val="1"/>
                <c:pt idx="0">
                  <c:v>Angiopteris helferiana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D98-495B-95F1-12FC693DDDA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Sheet2!$J$22</c:f>
              <c:numCache>
                <c:formatCode>0.00</c:formatCode>
                <c:ptCount val="1"/>
                <c:pt idx="0">
                  <c:v>30.194256756756758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7B-4592-8CCC-31F5A894C40D}"/>
            </c:ext>
          </c:extLst>
        </c:ser>
        <c:ser>
          <c:idx val="2"/>
          <c:order val="2"/>
          <c:tx>
            <c:strRef>
              <c:f>Sheet2!$L$19</c:f>
              <c:strCache>
                <c:ptCount val="1"/>
                <c:pt idx="0">
                  <c:v>Curcuma caesia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Sheet2!$N$22</c:f>
              <c:numCache>
                <c:formatCode>0.00</c:formatCode>
                <c:ptCount val="1"/>
                <c:pt idx="0">
                  <c:v>5.8126934984520124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7B-4592-8CCC-31F5A894C40D}"/>
            </c:ext>
          </c:extLst>
        </c:ser>
        <c:ser>
          <c:idx val="3"/>
          <c:order val="3"/>
          <c:tx>
            <c:strRef>
              <c:f>Sheet2!$P$19</c:f>
              <c:strCache>
                <c:ptCount val="1"/>
                <c:pt idx="0">
                  <c:v>Dischida bengalensis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FD98-495B-95F1-12FC693DDDA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Sheet2!$R$22</c:f>
              <c:numCache>
                <c:formatCode>0.00</c:formatCode>
                <c:ptCount val="1"/>
                <c:pt idx="0">
                  <c:v>4.6033149171270678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7B-4592-8CCC-31F5A894C40D}"/>
            </c:ext>
          </c:extLst>
        </c:ser>
        <c:ser>
          <c:idx val="4"/>
          <c:order val="4"/>
          <c:tx>
            <c:strRef>
              <c:f>Sheet2!$T$19</c:f>
              <c:strCache>
                <c:ptCount val="1"/>
                <c:pt idx="0">
                  <c:v>Drynaria coronans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Sheet2!$V$22</c:f>
              <c:numCache>
                <c:formatCode>0.00</c:formatCode>
                <c:ptCount val="1"/>
                <c:pt idx="0">
                  <c:v>9.4575082508250841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37B-4592-8CCC-31F5A894C40D}"/>
            </c:ext>
          </c:extLst>
        </c:ser>
        <c:ser>
          <c:idx val="5"/>
          <c:order val="5"/>
          <c:tx>
            <c:strRef>
              <c:f>Sheet2!$X$19</c:f>
              <c:strCache>
                <c:ptCount val="1"/>
                <c:pt idx="0">
                  <c:v>Gynura nepalensis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D98-495B-95F1-12FC693DDDA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Sheet2!$Z$22</c:f>
              <c:numCache>
                <c:formatCode>0.00</c:formatCode>
                <c:ptCount val="1"/>
                <c:pt idx="0">
                  <c:v>7.6129621177544466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37B-4592-8CCC-31F5A894C40D}"/>
            </c:ext>
          </c:extLst>
        </c:ser>
        <c:ser>
          <c:idx val="6"/>
          <c:order val="6"/>
          <c:tx>
            <c:strRef>
              <c:f>Sheet2!$AB$19</c:f>
              <c:strCache>
                <c:ptCount val="1"/>
                <c:pt idx="0">
                  <c:v>Mikania sp.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Sheet2!$AD$22</c:f>
              <c:numCache>
                <c:formatCode>0.00</c:formatCode>
                <c:ptCount val="1"/>
                <c:pt idx="0">
                  <c:v>59.172648281072917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B37B-4592-8CCC-31F5A894C40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1150416"/>
        <c:axId val="571154576"/>
      </c:barChart>
      <c:catAx>
        <c:axId val="57115041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71154576"/>
        <c:crosses val="autoZero"/>
        <c:auto val="1"/>
        <c:lblAlgn val="ctr"/>
        <c:lblOffset val="100"/>
        <c:noMultiLvlLbl val="0"/>
      </c:catAx>
      <c:valAx>
        <c:axId val="57115457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1" i="0" baseline="0">
                    <a:solidFill>
                      <a:sysClr val="windowText" lastClr="000000"/>
                    </a:solidFill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IC</a:t>
                </a:r>
                <a:r>
                  <a:rPr lang="en-US" sz="900" b="1" i="0" baseline="-25000">
                    <a:solidFill>
                      <a:sysClr val="windowText" lastClr="000000"/>
                    </a:solidFill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50</a:t>
                </a:r>
                <a:r>
                  <a:rPr lang="en-US" sz="900" b="1" i="0" baseline="0">
                    <a:solidFill>
                      <a:sysClr val="windowText" lastClr="000000"/>
                    </a:solidFill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value (µg/ml)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>
            <a:solidFill>
              <a:schemeClr val="bg1">
                <a:lumMod val="65000"/>
                <a:alpha val="97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571150416"/>
        <c:crosses val="autoZero"/>
        <c:crossBetween val="between"/>
      </c:valAx>
      <c:spPr>
        <a:noFill/>
        <a:ln>
          <a:solidFill>
            <a:schemeClr val="bg1">
              <a:lumMod val="65000"/>
            </a:schemeClr>
          </a:solidFill>
        </a:ln>
        <a:effectLst/>
      </c:spPr>
    </c:plotArea>
    <c:legend>
      <c:legendPos val="b"/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1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0" i="1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</c:legendEntry>
      <c:legendEntry>
        <c:idx val="3"/>
        <c:txPr>
          <a:bodyPr rot="0" spcFirstLastPara="1" vertOverflow="ellipsis" vert="horz" wrap="square" anchor="ctr" anchorCtr="1"/>
          <a:lstStyle/>
          <a:p>
            <a:pPr>
              <a:defRPr sz="900" b="0" i="1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</c:legendEntry>
      <c:legendEntry>
        <c:idx val="4"/>
        <c:txPr>
          <a:bodyPr rot="0" spcFirstLastPara="1" vertOverflow="ellipsis" vert="horz" wrap="square" anchor="ctr" anchorCtr="1"/>
          <a:lstStyle/>
          <a:p>
            <a:pPr>
              <a:defRPr sz="900" b="0" i="1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</c:legendEntry>
      <c:legendEntry>
        <c:idx val="5"/>
        <c:txPr>
          <a:bodyPr rot="0" spcFirstLastPara="1" vertOverflow="ellipsis" vert="horz" wrap="square" anchor="ctr" anchorCtr="1"/>
          <a:lstStyle/>
          <a:p>
            <a:pPr>
              <a:defRPr sz="900" b="0" i="1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</c:legendEntry>
      <c:legendEntry>
        <c:idx val="6"/>
        <c:txPr>
          <a:bodyPr rot="0" spcFirstLastPara="1" vertOverflow="ellipsis" vert="horz" wrap="square" anchor="ctr" anchorCtr="1"/>
          <a:lstStyle/>
          <a:p>
            <a:pPr>
              <a:defRPr sz="900" b="0" i="1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</c:legendEntry>
      <c:layout>
        <c:manualLayout>
          <c:xMode val="edge"/>
          <c:yMode val="edge"/>
          <c:x val="8.542878584086909E-2"/>
          <c:y val="0.78206541820486142"/>
          <c:w val="0.89044506982493521"/>
          <c:h val="0.214807250652857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>
          <a:lumMod val="6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234059</xdr:colOff>
      <xdr:row>26</xdr:row>
      <xdr:rowOff>26957</xdr:rowOff>
    </xdr:from>
    <xdr:to>
      <xdr:col>48</xdr:col>
      <xdr:colOff>555640</xdr:colOff>
      <xdr:row>40</xdr:row>
      <xdr:rowOff>106765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2E1349C-4B1E-23DB-EC21-E97B0BAD02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61480</xdr:colOff>
      <xdr:row>25</xdr:row>
      <xdr:rowOff>60180</xdr:rowOff>
    </xdr:from>
    <xdr:to>
      <xdr:col>16</xdr:col>
      <xdr:colOff>371835</xdr:colOff>
      <xdr:row>39</xdr:row>
      <xdr:rowOff>139988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4B0F29DB-8252-4565-9C86-C5BF009128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66025</xdr:colOff>
      <xdr:row>25</xdr:row>
      <xdr:rowOff>173472</xdr:rowOff>
    </xdr:from>
    <xdr:to>
      <xdr:col>24</xdr:col>
      <xdr:colOff>370825</xdr:colOff>
      <xdr:row>40</xdr:row>
      <xdr:rowOff>47627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DD41637-FC1F-4BAA-9750-A090C0731A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267494</xdr:colOff>
      <xdr:row>25</xdr:row>
      <xdr:rowOff>163585</xdr:rowOff>
    </xdr:from>
    <xdr:to>
      <xdr:col>32</xdr:col>
      <xdr:colOff>572294</xdr:colOff>
      <xdr:row>40</xdr:row>
      <xdr:rowOff>41347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C3EB40B4-DB2A-4163-A115-E48C017C57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223598</xdr:colOff>
      <xdr:row>26</xdr:row>
      <xdr:rowOff>33193</xdr:rowOff>
    </xdr:from>
    <xdr:to>
      <xdr:col>40</xdr:col>
      <xdr:colOff>539622</xdr:colOff>
      <xdr:row>40</xdr:row>
      <xdr:rowOff>110901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63D8B1F7-74ED-45DA-A09A-F91C0A0F38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43</xdr:col>
      <xdr:colOff>276225</xdr:colOff>
      <xdr:row>0</xdr:row>
      <xdr:rowOff>123825</xdr:rowOff>
    </xdr:from>
    <xdr:to>
      <xdr:col>50</xdr:col>
      <xdr:colOff>581025</xdr:colOff>
      <xdr:row>15</xdr:row>
      <xdr:rowOff>9525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7902297D-BF01-440D-8C3E-FAD8BE4E62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416719</xdr:colOff>
      <xdr:row>25</xdr:row>
      <xdr:rowOff>19843</xdr:rowOff>
    </xdr:from>
    <xdr:to>
      <xdr:col>8</xdr:col>
      <xdr:colOff>106363</xdr:colOff>
      <xdr:row>39</xdr:row>
      <xdr:rowOff>96043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E0DEC6E-6F30-49C4-A535-DCBAB349F4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230909</xdr:colOff>
      <xdr:row>43</xdr:row>
      <xdr:rowOff>2399</xdr:rowOff>
    </xdr:from>
    <xdr:to>
      <xdr:col>13</xdr:col>
      <xdr:colOff>65489</xdr:colOff>
      <xdr:row>58</xdr:row>
      <xdr:rowOff>201304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EA4F9D2-D0A8-20DD-0AD1-642AF32856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120928</xdr:colOff>
      <xdr:row>43</xdr:row>
      <xdr:rowOff>35542</xdr:rowOff>
    </xdr:from>
    <xdr:to>
      <xdr:col>22</xdr:col>
      <xdr:colOff>157406</xdr:colOff>
      <xdr:row>57</xdr:row>
      <xdr:rowOff>154261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9DD3690-3C07-C0D6-0477-1AD12951C4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Q24"/>
  <sheetViews>
    <sheetView tabSelected="1" topLeftCell="B1" zoomScale="90" zoomScaleNormal="85" workbookViewId="0">
      <selection activeCell="F1" sqref="F1:G1"/>
    </sheetView>
  </sheetViews>
  <sheetFormatPr defaultRowHeight="15" x14ac:dyDescent="0.25"/>
  <cols>
    <col min="7" max="7" width="14.28515625" customWidth="1"/>
    <col min="15" max="15" width="22.42578125" customWidth="1"/>
    <col min="20" max="20" width="23.85546875" customWidth="1"/>
    <col min="25" max="25" width="17.85546875" customWidth="1"/>
    <col min="30" max="30" width="19" customWidth="1"/>
    <col min="35" max="35" width="16.5703125" customWidth="1"/>
    <col min="40" max="40" width="14.85546875" customWidth="1"/>
  </cols>
  <sheetData>
    <row r="1" spans="2:43" x14ac:dyDescent="0.25">
      <c r="B1" s="3" t="s">
        <v>15</v>
      </c>
      <c r="D1" s="3"/>
      <c r="F1" s="12" t="s">
        <v>16</v>
      </c>
      <c r="G1" s="12"/>
      <c r="H1" s="3" t="s">
        <v>13</v>
      </c>
      <c r="K1" s="3" t="s">
        <v>0</v>
      </c>
      <c r="M1" t="s">
        <v>14</v>
      </c>
      <c r="O1" s="2" t="s">
        <v>29</v>
      </c>
      <c r="P1" s="3" t="s">
        <v>13</v>
      </c>
      <c r="Q1" s="3" t="s">
        <v>17</v>
      </c>
      <c r="R1" s="3" t="s">
        <v>14</v>
      </c>
      <c r="T1" s="2" t="s">
        <v>18</v>
      </c>
      <c r="U1" s="3" t="s">
        <v>13</v>
      </c>
      <c r="V1" s="3" t="s">
        <v>17</v>
      </c>
      <c r="W1" s="3" t="s">
        <v>14</v>
      </c>
      <c r="Y1" s="2" t="s">
        <v>26</v>
      </c>
      <c r="Z1" s="3" t="s">
        <v>13</v>
      </c>
      <c r="AA1" s="3" t="s">
        <v>17</v>
      </c>
      <c r="AB1" s="3" t="s">
        <v>14</v>
      </c>
      <c r="AD1" s="2" t="s">
        <v>19</v>
      </c>
      <c r="AE1" s="3" t="s">
        <v>13</v>
      </c>
      <c r="AF1" s="3" t="s">
        <v>17</v>
      </c>
      <c r="AG1" s="3" t="s">
        <v>14</v>
      </c>
      <c r="AI1" s="2" t="s">
        <v>20</v>
      </c>
      <c r="AJ1" s="3" t="s">
        <v>13</v>
      </c>
      <c r="AK1" s="3" t="s">
        <v>17</v>
      </c>
      <c r="AL1" s="3" t="s">
        <v>14</v>
      </c>
      <c r="AN1" s="2" t="s">
        <v>21</v>
      </c>
      <c r="AO1" s="3" t="s">
        <v>13</v>
      </c>
      <c r="AP1" s="3" t="s">
        <v>17</v>
      </c>
      <c r="AQ1" s="3" t="s">
        <v>14</v>
      </c>
    </row>
    <row r="2" spans="2:43" x14ac:dyDescent="0.25">
      <c r="B2" s="12">
        <v>100</v>
      </c>
      <c r="D2" s="3" t="s">
        <v>9</v>
      </c>
      <c r="F2" s="12">
        <v>2.75E-2</v>
      </c>
      <c r="G2" s="12"/>
      <c r="H2" s="8">
        <f t="shared" ref="H2:H17" si="0">((K2-F2)/K2)*100</f>
        <v>95.552320879831797</v>
      </c>
      <c r="K2" s="3">
        <v>0.61829999999999996</v>
      </c>
      <c r="O2" s="3">
        <v>6.0100000000000001E-2</v>
      </c>
      <c r="P2" s="8">
        <f>((K2-O2)/K2)*100</f>
        <v>90.279799450105131</v>
      </c>
      <c r="Q2" s="3"/>
      <c r="R2" s="3"/>
      <c r="T2" s="3">
        <v>5.74E-2</v>
      </c>
      <c r="U2" s="8">
        <f>((K2-T2)/K2)*100</f>
        <v>90.716480672812551</v>
      </c>
      <c r="V2" s="3"/>
      <c r="W2" s="3"/>
      <c r="Y2" s="3">
        <v>8.9399999999999993E-2</v>
      </c>
      <c r="Z2" s="8">
        <f>((K2-Y2)/K2)*100</f>
        <v>85.540999514798628</v>
      </c>
      <c r="AA2" s="3"/>
      <c r="AB2" s="3"/>
      <c r="AD2" s="3">
        <v>4.1700000000000001E-2</v>
      </c>
      <c r="AE2" s="8">
        <f>((K2-AD2)/K2)*100</f>
        <v>93.255701115963134</v>
      </c>
      <c r="AF2" s="3"/>
      <c r="AG2" s="3"/>
      <c r="AI2" s="3">
        <v>4.0599999999999997E-2</v>
      </c>
      <c r="AJ2" s="7">
        <f>((K2-AI2)/K2)*100</f>
        <v>93.433608280769846</v>
      </c>
      <c r="AK2" s="3"/>
      <c r="AL2" s="3"/>
      <c r="AN2" s="3">
        <v>0.1709</v>
      </c>
      <c r="AO2" s="8">
        <f>((K2-AN2)/K2)*100</f>
        <v>72.359695940481956</v>
      </c>
      <c r="AP2" s="3"/>
      <c r="AQ2" s="3"/>
    </row>
    <row r="3" spans="2:43" x14ac:dyDescent="0.25">
      <c r="B3" s="12"/>
      <c r="D3" s="3" t="s">
        <v>10</v>
      </c>
      <c r="F3" s="12">
        <v>2.52E-2</v>
      </c>
      <c r="G3" s="12"/>
      <c r="H3" s="8">
        <f t="shared" si="0"/>
        <v>95.924308588064051</v>
      </c>
      <c r="K3" s="3">
        <v>0.61829999999999996</v>
      </c>
      <c r="O3" s="3">
        <v>5.8700000000000002E-2</v>
      </c>
      <c r="P3" s="8">
        <f t="shared" ref="P3:P17" si="1">((K3-O3)/K3)*100</f>
        <v>90.506226750768235</v>
      </c>
      <c r="Q3" s="3"/>
      <c r="R3" s="3"/>
      <c r="T3" s="3">
        <v>5.4699999999999999E-2</v>
      </c>
      <c r="U3" s="8">
        <f t="shared" ref="U3:U17" si="2">((K3-T3)/K3)*100</f>
        <v>91.153161895519972</v>
      </c>
      <c r="V3" s="3"/>
      <c r="W3" s="3"/>
      <c r="Y3" s="3">
        <v>8.4500000000000006E-2</v>
      </c>
      <c r="Z3" s="8">
        <f t="shared" ref="Z3:Z17" si="3">((K3-Y3)/K3)*100</f>
        <v>86.333495067119514</v>
      </c>
      <c r="AA3" s="3"/>
      <c r="AB3" s="3"/>
      <c r="AD3" s="3">
        <v>4.9500000000000002E-2</v>
      </c>
      <c r="AE3" s="8">
        <f t="shared" ref="AE3:AE17" si="4">((K3-AD3)/K3)*100</f>
        <v>91.994177583697237</v>
      </c>
      <c r="AF3" s="3"/>
      <c r="AG3" s="3"/>
      <c r="AI3" s="3">
        <v>4.9599999999999998E-2</v>
      </c>
      <c r="AJ3" s="7">
        <f t="shared" ref="AJ3:AJ17" si="5">((K3-AI3)/K3)*100</f>
        <v>91.978004205078449</v>
      </c>
      <c r="AK3" s="3"/>
      <c r="AL3" s="3"/>
      <c r="AN3" s="3">
        <v>0.1832</v>
      </c>
      <c r="AO3" s="8">
        <f t="shared" ref="AO3:AO17" si="6">((K3-AN3)/K3)*100</f>
        <v>70.370370370370367</v>
      </c>
      <c r="AP3" s="3"/>
      <c r="AQ3" s="3"/>
    </row>
    <row r="4" spans="2:43" x14ac:dyDescent="0.25">
      <c r="B4" s="12"/>
      <c r="D4" s="3" t="s">
        <v>11</v>
      </c>
      <c r="F4" s="12">
        <v>2.63E-2</v>
      </c>
      <c r="G4" s="12"/>
      <c r="H4" s="8">
        <f t="shared" si="0"/>
        <v>95.746401423257325</v>
      </c>
      <c r="K4" s="3">
        <v>0.61829999999999996</v>
      </c>
      <c r="O4" s="3">
        <v>6.2E-2</v>
      </c>
      <c r="P4" s="8">
        <f t="shared" si="1"/>
        <v>89.972505256348057</v>
      </c>
      <c r="Q4" s="3"/>
      <c r="R4" s="3"/>
      <c r="T4" s="3">
        <v>5.9499999999999997E-2</v>
      </c>
      <c r="U4" s="8">
        <f t="shared" si="2"/>
        <v>90.376839721817888</v>
      </c>
      <c r="V4" s="3"/>
      <c r="W4" s="3"/>
      <c r="Y4" s="3">
        <v>8.4599999999999995E-2</v>
      </c>
      <c r="Z4" s="8">
        <f t="shared" si="3"/>
        <v>86.317321688500726</v>
      </c>
      <c r="AA4" s="3"/>
      <c r="AB4" s="3"/>
      <c r="AD4" s="3">
        <v>4.3900000000000002E-2</v>
      </c>
      <c r="AE4" s="8">
        <f t="shared" si="4"/>
        <v>92.899886786349668</v>
      </c>
      <c r="AF4" s="3"/>
      <c r="AG4" s="3"/>
      <c r="AI4" s="3">
        <v>3.0300000000000001E-2</v>
      </c>
      <c r="AJ4" s="7">
        <f t="shared" si="5"/>
        <v>95.099466278505588</v>
      </c>
      <c r="AK4" s="3"/>
      <c r="AL4" s="3"/>
      <c r="AN4" s="3">
        <v>0.17929999999999999</v>
      </c>
      <c r="AO4" s="8">
        <f t="shared" si="6"/>
        <v>71.001132136503315</v>
      </c>
      <c r="AP4" s="3"/>
      <c r="AQ4" s="3"/>
    </row>
    <row r="5" spans="2:43" x14ac:dyDescent="0.25">
      <c r="B5" s="12"/>
      <c r="D5" s="1" t="s">
        <v>12</v>
      </c>
      <c r="F5" s="13">
        <f>(F2+F3+F4)/3</f>
        <v>2.6333333333333334E-2</v>
      </c>
      <c r="G5" s="13"/>
      <c r="H5" s="8">
        <f t="shared" si="0"/>
        <v>95.741010297051048</v>
      </c>
      <c r="I5" s="9">
        <f>_xlfn.STDEV.S(H2:H4)</f>
        <v>0.18605244408580088</v>
      </c>
      <c r="K5" s="1">
        <v>0.61829999999999996</v>
      </c>
      <c r="O5" s="1">
        <v>6.0199999999999997E-2</v>
      </c>
      <c r="P5" s="8">
        <f t="shared" si="1"/>
        <v>90.263626071486328</v>
      </c>
      <c r="Q5" s="9">
        <f>_xlfn.STDEV.S(P2:P4)</f>
        <v>0.26787984794446468</v>
      </c>
      <c r="R5" s="4"/>
      <c r="T5" s="1">
        <v>5.7200000000000001E-2</v>
      </c>
      <c r="U5" s="8">
        <f t="shared" si="2"/>
        <v>90.748827430050127</v>
      </c>
      <c r="V5" s="9">
        <f>_xlfn.STDEV.S(U2:U4)</f>
        <v>0.38917061023826394</v>
      </c>
      <c r="W5" s="4"/>
      <c r="Y5" s="1">
        <v>8.6099999999999996E-2</v>
      </c>
      <c r="Z5" s="8">
        <f t="shared" si="3"/>
        <v>86.074721009218834</v>
      </c>
      <c r="AA5" s="9">
        <f>_xlfn.STDEV.S(Z2:Z4)</f>
        <v>0.45295086120643091</v>
      </c>
      <c r="AB5" s="4"/>
      <c r="AD5" s="1">
        <v>4.4999999999999998E-2</v>
      </c>
      <c r="AE5" s="8">
        <f t="shared" si="4"/>
        <v>92.721979621542943</v>
      </c>
      <c r="AF5" s="9">
        <f>_xlfn.STDEV.S(AE2:AE4)</f>
        <v>0.65042993721950437</v>
      </c>
      <c r="AG5" s="4"/>
      <c r="AI5" s="1">
        <v>4.0099999999999997E-2</v>
      </c>
      <c r="AJ5" s="7">
        <f t="shared" si="5"/>
        <v>93.514475173863815</v>
      </c>
      <c r="AK5" s="9">
        <f>_xlfn.STDEV.S(AJ2:AJ4)</f>
        <v>1.5619107726133397</v>
      </c>
      <c r="AL5" s="4"/>
      <c r="AN5" s="1">
        <v>0.17780000000000001</v>
      </c>
      <c r="AO5" s="8">
        <f t="shared" si="6"/>
        <v>71.243732815785208</v>
      </c>
      <c r="AP5" s="10">
        <f>_xlfn.STDEV.S(AO2:AO4)</f>
        <v>1.0166097447722888</v>
      </c>
      <c r="AQ5" s="3"/>
    </row>
    <row r="6" spans="2:43" x14ac:dyDescent="0.25">
      <c r="B6" s="12">
        <v>10</v>
      </c>
      <c r="D6" s="3" t="s">
        <v>5</v>
      </c>
      <c r="F6" s="12">
        <v>0.10249999999999999</v>
      </c>
      <c r="G6" s="12"/>
      <c r="H6" s="8">
        <f t="shared" si="0"/>
        <v>83.422286915736692</v>
      </c>
      <c r="K6" s="3">
        <v>0.61829999999999996</v>
      </c>
      <c r="O6" s="3">
        <v>0.2848</v>
      </c>
      <c r="P6" s="8">
        <f t="shared" si="1"/>
        <v>53.938217693676208</v>
      </c>
      <c r="Q6" s="8"/>
      <c r="R6" s="3"/>
      <c r="T6" s="3">
        <v>0.34420000000000001</v>
      </c>
      <c r="U6" s="8">
        <f t="shared" si="2"/>
        <v>44.331230794112884</v>
      </c>
      <c r="V6" s="8"/>
      <c r="W6" s="3"/>
      <c r="Y6" s="3">
        <v>0.27189999999999998</v>
      </c>
      <c r="Z6" s="8">
        <f t="shared" si="3"/>
        <v>56.024583535500568</v>
      </c>
      <c r="AA6" s="8"/>
      <c r="AB6" s="3"/>
      <c r="AD6" s="3">
        <v>0.26429999999999998</v>
      </c>
      <c r="AE6" s="8">
        <f t="shared" si="4"/>
        <v>57.253760310528868</v>
      </c>
      <c r="AF6" s="8"/>
      <c r="AG6" s="3"/>
      <c r="AI6" s="3">
        <v>0.28570000000000001</v>
      </c>
      <c r="AJ6" s="7">
        <f t="shared" si="5"/>
        <v>53.792657286107058</v>
      </c>
      <c r="AK6" s="8"/>
      <c r="AL6" s="3"/>
      <c r="AN6" s="3">
        <v>0.44669999999999999</v>
      </c>
      <c r="AO6" s="8">
        <f t="shared" si="6"/>
        <v>27.753517709849586</v>
      </c>
      <c r="AP6" s="8"/>
      <c r="AQ6" s="3"/>
    </row>
    <row r="7" spans="2:43" x14ac:dyDescent="0.25">
      <c r="B7" s="12"/>
      <c r="D7" s="3" t="s">
        <v>6</v>
      </c>
      <c r="F7" s="12">
        <v>0.1011</v>
      </c>
      <c r="G7" s="12"/>
      <c r="H7" s="8">
        <f t="shared" si="0"/>
        <v>83.64871421639981</v>
      </c>
      <c r="K7" s="3">
        <v>0.61829999999999996</v>
      </c>
      <c r="M7" s="5">
        <f>(50-48.618)/0.5001</f>
        <v>2.7634473105378881</v>
      </c>
      <c r="O7" s="3">
        <v>0.29680000000000001</v>
      </c>
      <c r="P7" s="8">
        <f t="shared" si="1"/>
        <v>51.997412259420997</v>
      </c>
      <c r="Q7" s="8"/>
      <c r="R7" s="5">
        <f>(50-46.664)/0.4382</f>
        <v>7.6129621177544466</v>
      </c>
      <c r="T7" s="3">
        <v>0.35510000000000003</v>
      </c>
      <c r="U7" s="8">
        <f t="shared" si="2"/>
        <v>42.568332524664392</v>
      </c>
      <c r="V7" s="8"/>
      <c r="W7" s="5">
        <f>(50-32.125)/0.592</f>
        <v>30.194256756756758</v>
      </c>
      <c r="Y7" s="3">
        <v>0.27239999999999998</v>
      </c>
      <c r="Z7" s="8">
        <f t="shared" si="3"/>
        <v>55.943716642406606</v>
      </c>
      <c r="AA7" s="8"/>
      <c r="AB7" s="5">
        <f>(50-47.747)/0.3876</f>
        <v>5.8126934984520124</v>
      </c>
      <c r="AD7" s="3">
        <v>0.2676</v>
      </c>
      <c r="AE7" s="8">
        <f t="shared" si="4"/>
        <v>56.720038816108683</v>
      </c>
      <c r="AF7" s="8"/>
      <c r="AG7" s="5">
        <f>(50-47.917)/0.4525</f>
        <v>4.6033149171270678</v>
      </c>
      <c r="AI7" s="3">
        <v>0.2888</v>
      </c>
      <c r="AJ7" s="7">
        <f t="shared" si="5"/>
        <v>53.291282548924471</v>
      </c>
      <c r="AK7" s="8"/>
      <c r="AL7" s="5">
        <f>(50-45.415)/0.4848</f>
        <v>9.4575082508250841</v>
      </c>
      <c r="AN7" s="3">
        <v>0.44829999999999998</v>
      </c>
      <c r="AO7" s="8">
        <f t="shared" si="6"/>
        <v>27.494743651948887</v>
      </c>
      <c r="AP7" s="8"/>
      <c r="AQ7" s="6">
        <f>(50-18.674)/0.5294</f>
        <v>59.172648281072917</v>
      </c>
    </row>
    <row r="8" spans="2:43" x14ac:dyDescent="0.25">
      <c r="B8" s="12"/>
      <c r="D8" s="3" t="s">
        <v>7</v>
      </c>
      <c r="F8" s="12">
        <v>0.1081</v>
      </c>
      <c r="G8" s="12"/>
      <c r="H8" s="8">
        <f t="shared" si="0"/>
        <v>82.516577713084274</v>
      </c>
      <c r="K8" s="3">
        <v>0.61829999999999996</v>
      </c>
      <c r="O8" s="3">
        <v>0.28739999999999999</v>
      </c>
      <c r="P8" s="8">
        <f t="shared" si="1"/>
        <v>53.517709849587582</v>
      </c>
      <c r="Q8" s="8"/>
      <c r="R8" s="3"/>
      <c r="T8" s="3">
        <v>0.34289999999999998</v>
      </c>
      <c r="U8" s="8">
        <f t="shared" si="2"/>
        <v>44.541484716157207</v>
      </c>
      <c r="V8" s="8"/>
      <c r="W8" s="3"/>
      <c r="Y8" s="3">
        <v>0.27250000000000002</v>
      </c>
      <c r="Z8" s="8">
        <f t="shared" si="3"/>
        <v>55.927543263787804</v>
      </c>
      <c r="AA8" s="8"/>
      <c r="AB8" s="3"/>
      <c r="AD8" s="3">
        <v>0.26740000000000003</v>
      </c>
      <c r="AE8" s="8">
        <f t="shared" si="4"/>
        <v>56.752385573346267</v>
      </c>
      <c r="AF8" s="8"/>
      <c r="AG8" s="3"/>
      <c r="AI8" s="3">
        <v>0.2767</v>
      </c>
      <c r="AJ8" s="7">
        <f t="shared" si="5"/>
        <v>55.248261361798477</v>
      </c>
      <c r="AK8" s="8"/>
      <c r="AL8" s="3"/>
      <c r="AN8" s="3">
        <v>0.44540000000000002</v>
      </c>
      <c r="AO8" s="8">
        <f t="shared" si="6"/>
        <v>27.963771631893898</v>
      </c>
      <c r="AP8" s="8"/>
      <c r="AQ8" s="3"/>
    </row>
    <row r="9" spans="2:43" x14ac:dyDescent="0.25">
      <c r="B9" s="12"/>
      <c r="D9" s="1" t="s">
        <v>8</v>
      </c>
      <c r="F9" s="13">
        <f>(F6+F7+F8)/3</f>
        <v>0.10389999999999999</v>
      </c>
      <c r="G9" s="13"/>
      <c r="H9" s="8">
        <f t="shared" si="0"/>
        <v>83.195859615073587</v>
      </c>
      <c r="I9" s="9">
        <f>_xlfn.STDEV.S(H6:H8)</f>
        <v>0.59907032759022993</v>
      </c>
      <c r="K9" s="1">
        <v>0.61829999999999996</v>
      </c>
      <c r="O9" s="1">
        <v>0.28960000000000002</v>
      </c>
      <c r="P9" s="8">
        <f t="shared" si="1"/>
        <v>53.161895519974109</v>
      </c>
      <c r="Q9" s="9">
        <f>_xlfn.STDEV.S(P6:P8)</f>
        <v>1.0210172495474752</v>
      </c>
      <c r="R9" s="4"/>
      <c r="T9" s="1">
        <v>0.34739999999999999</v>
      </c>
      <c r="U9" s="8">
        <f t="shared" si="2"/>
        <v>43.813682678311501</v>
      </c>
      <c r="V9" s="9">
        <f>_xlfn.STDEV.S(U6:U8)</f>
        <v>1.0836163674591672</v>
      </c>
      <c r="W9" s="4"/>
      <c r="Y9" s="1">
        <v>0.2722</v>
      </c>
      <c r="Z9" s="8">
        <f t="shared" si="3"/>
        <v>55.976063399644183</v>
      </c>
      <c r="AA9" s="9">
        <f>_xlfn.STDEV.S(Z6:Z8)</f>
        <v>5.1990138341651643E-2</v>
      </c>
      <c r="AB9" s="4"/>
      <c r="AD9" s="1">
        <v>0.26640000000000003</v>
      </c>
      <c r="AE9" s="8">
        <f t="shared" si="4"/>
        <v>56.914119359534197</v>
      </c>
      <c r="AF9" s="9">
        <f>_xlfn.STDEV.S(AE6:AE8)</f>
        <v>0.29924392875902678</v>
      </c>
      <c r="AG9" s="4"/>
      <c r="AI9" s="1">
        <v>0.28370000000000001</v>
      </c>
      <c r="AJ9" s="7">
        <f t="shared" si="5"/>
        <v>54.116124858482927</v>
      </c>
      <c r="AK9" s="9">
        <f>_xlfn.STDEV.S(AJ6:AJ8)</f>
        <v>1.016523973015568</v>
      </c>
      <c r="AL9" s="4"/>
      <c r="AN9" s="1">
        <v>0.44679999999999997</v>
      </c>
      <c r="AO9" s="8">
        <f t="shared" si="6"/>
        <v>27.737344331230794</v>
      </c>
      <c r="AP9" s="10">
        <f>_xlfn.STDEV.S(AO6:AO8)</f>
        <v>0.23493189465201311</v>
      </c>
      <c r="AQ9" s="1"/>
    </row>
    <row r="10" spans="2:43" x14ac:dyDescent="0.25">
      <c r="B10" s="12">
        <v>1</v>
      </c>
      <c r="D10" s="3" t="s">
        <v>1</v>
      </c>
      <c r="F10" s="12">
        <v>0.3417</v>
      </c>
      <c r="G10" s="12"/>
      <c r="H10" s="8">
        <f t="shared" si="0"/>
        <v>44.735565259582721</v>
      </c>
      <c r="K10" s="3">
        <v>0.61829999999999996</v>
      </c>
      <c r="O10" s="3">
        <v>0.31909999999999999</v>
      </c>
      <c r="P10" s="8">
        <f t="shared" si="1"/>
        <v>48.390748827430045</v>
      </c>
      <c r="Q10" s="8"/>
      <c r="R10" s="3"/>
      <c r="T10" s="3">
        <v>0.4103</v>
      </c>
      <c r="U10" s="8">
        <f t="shared" si="2"/>
        <v>33.640627527090402</v>
      </c>
      <c r="V10" s="8"/>
      <c r="W10" s="3"/>
      <c r="Y10" s="3">
        <v>0.31929999999999997</v>
      </c>
      <c r="Z10" s="8">
        <f t="shared" si="3"/>
        <v>48.358402070192462</v>
      </c>
      <c r="AA10" s="8"/>
      <c r="AB10" s="3"/>
      <c r="AD10" s="3">
        <v>0.32100000000000001</v>
      </c>
      <c r="AE10" s="8">
        <f t="shared" si="4"/>
        <v>48.083454633672964</v>
      </c>
      <c r="AF10" s="8"/>
      <c r="AG10" s="3"/>
      <c r="AI10" s="3">
        <v>0.34129999999999999</v>
      </c>
      <c r="AJ10" s="7">
        <f t="shared" si="5"/>
        <v>44.800258774057902</v>
      </c>
      <c r="AK10" s="8"/>
      <c r="AL10" s="3"/>
      <c r="AN10" s="3">
        <v>0.31619999999999998</v>
      </c>
      <c r="AO10" s="8">
        <f t="shared" si="6"/>
        <v>48.859776807375063</v>
      </c>
      <c r="AP10" s="8"/>
      <c r="AQ10" s="3"/>
    </row>
    <row r="11" spans="2:43" x14ac:dyDescent="0.25">
      <c r="B11" s="12"/>
      <c r="D11" s="3" t="s">
        <v>2</v>
      </c>
      <c r="F11" s="12">
        <v>0.34010000000000001</v>
      </c>
      <c r="G11" s="12"/>
      <c r="H11" s="8">
        <f t="shared" si="0"/>
        <v>44.994339317483416</v>
      </c>
      <c r="K11" s="3">
        <v>0.61829999999999996</v>
      </c>
      <c r="O11" s="3">
        <v>0.31969999999999998</v>
      </c>
      <c r="P11" s="8">
        <f t="shared" si="1"/>
        <v>48.293708555717288</v>
      </c>
      <c r="Q11" s="8"/>
      <c r="R11" s="3"/>
      <c r="T11" s="3">
        <v>0.41520000000000001</v>
      </c>
      <c r="U11" s="8">
        <f t="shared" si="2"/>
        <v>32.848131974769522</v>
      </c>
      <c r="V11" s="8"/>
      <c r="W11" s="3"/>
      <c r="Y11" s="3">
        <v>0.3206</v>
      </c>
      <c r="Z11" s="8">
        <f t="shared" si="3"/>
        <v>48.148148148148145</v>
      </c>
      <c r="AA11" s="8"/>
      <c r="AB11" s="3"/>
      <c r="AD11" s="3">
        <v>0.31140000000000001</v>
      </c>
      <c r="AE11" s="8">
        <f t="shared" si="4"/>
        <v>49.63609898107714</v>
      </c>
      <c r="AF11" s="8"/>
      <c r="AG11" s="3"/>
      <c r="AI11" s="3">
        <v>0.33339999999999997</v>
      </c>
      <c r="AJ11" s="7">
        <f t="shared" si="5"/>
        <v>46.077955684942587</v>
      </c>
      <c r="AK11" s="8"/>
      <c r="AL11" s="3"/>
      <c r="AN11" s="3">
        <v>0.32319999999999999</v>
      </c>
      <c r="AO11" s="8">
        <f t="shared" si="6"/>
        <v>47.727640304059513</v>
      </c>
      <c r="AP11" s="8"/>
      <c r="AQ11" s="3"/>
    </row>
    <row r="12" spans="2:43" x14ac:dyDescent="0.25">
      <c r="B12" s="12"/>
      <c r="D12" s="3" t="s">
        <v>3</v>
      </c>
      <c r="F12" s="12">
        <v>0.3468</v>
      </c>
      <c r="G12" s="12"/>
      <c r="H12" s="8">
        <f t="shared" si="0"/>
        <v>43.910722950024258</v>
      </c>
      <c r="K12" s="3">
        <v>0.61829999999999996</v>
      </c>
      <c r="O12" s="3">
        <v>0.32079999999999997</v>
      </c>
      <c r="P12" s="8">
        <f t="shared" si="1"/>
        <v>48.115801390910562</v>
      </c>
      <c r="Q12" s="8"/>
      <c r="R12" s="3"/>
      <c r="T12" s="3">
        <v>0.40739999999999998</v>
      </c>
      <c r="U12" s="8">
        <f t="shared" si="2"/>
        <v>34.10965550703542</v>
      </c>
      <c r="V12" s="8"/>
      <c r="W12" s="3"/>
      <c r="Y12" s="3">
        <v>0.3281</v>
      </c>
      <c r="Z12" s="8">
        <f t="shared" si="3"/>
        <v>46.935144751738633</v>
      </c>
      <c r="AA12" s="8"/>
      <c r="AB12" s="3"/>
      <c r="AD12" s="3">
        <v>0.31469999999999998</v>
      </c>
      <c r="AE12" s="8">
        <f t="shared" si="4"/>
        <v>49.102377486656962</v>
      </c>
      <c r="AF12" s="8"/>
      <c r="AG12" s="3"/>
      <c r="AI12" s="3">
        <v>0.33979999999999999</v>
      </c>
      <c r="AJ12" s="7">
        <f t="shared" si="5"/>
        <v>45.042859453339801</v>
      </c>
      <c r="AK12" s="8"/>
      <c r="AL12" s="3"/>
      <c r="AN12" s="3">
        <v>0.32669999999999999</v>
      </c>
      <c r="AO12" s="8">
        <f t="shared" si="6"/>
        <v>47.161572052401745</v>
      </c>
      <c r="AP12" s="8"/>
      <c r="AQ12" s="3"/>
    </row>
    <row r="13" spans="2:43" x14ac:dyDescent="0.25">
      <c r="B13" s="12"/>
      <c r="D13" s="1" t="s">
        <v>4</v>
      </c>
      <c r="F13" s="13">
        <f>(F10+F11+F12)/3</f>
        <v>0.34286666666666665</v>
      </c>
      <c r="G13" s="13"/>
      <c r="H13" s="8">
        <f t="shared" si="0"/>
        <v>44.54687584236347</v>
      </c>
      <c r="I13" s="9">
        <f>_xlfn.STDEV.S(H10:H12)</f>
        <v>0.56591419851798364</v>
      </c>
      <c r="K13" s="1">
        <v>0.61829999999999996</v>
      </c>
      <c r="O13" s="1">
        <v>0.31979999999999997</v>
      </c>
      <c r="P13" s="8">
        <f t="shared" si="1"/>
        <v>48.2775351770985</v>
      </c>
      <c r="Q13" s="9">
        <f>_xlfn.STDEV.S(P10:P12)</f>
        <v>0.13944166430942143</v>
      </c>
      <c r="R13" s="4"/>
      <c r="T13" s="1">
        <v>0.41089999999999999</v>
      </c>
      <c r="U13" s="8">
        <f t="shared" si="2"/>
        <v>33.543587255377645</v>
      </c>
      <c r="V13" s="9">
        <f>_xlfn.STDEV.S(U10:U12)</f>
        <v>0.63763600756757599</v>
      </c>
      <c r="W13" s="4"/>
      <c r="Y13" s="1">
        <v>0.3226</v>
      </c>
      <c r="Z13" s="8">
        <f t="shared" si="3"/>
        <v>47.824680575772277</v>
      </c>
      <c r="AA13" s="9">
        <f>_xlfn.STDEV.S(Z10:Z12)</f>
        <v>0.76824967143592182</v>
      </c>
      <c r="AB13" s="4"/>
      <c r="AD13" s="1">
        <v>0.31929999999999997</v>
      </c>
      <c r="AE13" s="8">
        <f t="shared" si="4"/>
        <v>48.358402070192462</v>
      </c>
      <c r="AF13" s="9">
        <f>_xlfn.STDEV.S(AE10:AE12)</f>
        <v>0.78885643850928233</v>
      </c>
      <c r="AG13" s="4"/>
      <c r="AI13" s="1">
        <v>0.33810000000000001</v>
      </c>
      <c r="AJ13" s="7">
        <f t="shared" si="5"/>
        <v>45.317806889859284</v>
      </c>
      <c r="AK13" s="9">
        <f>_xlfn.STDEV.S(AJ10:AJ12)</f>
        <v>0.67857555393026503</v>
      </c>
      <c r="AL13" s="4"/>
      <c r="AN13" s="1">
        <v>0.502</v>
      </c>
      <c r="AO13" s="8">
        <f t="shared" si="6"/>
        <v>18.809639333656794</v>
      </c>
      <c r="AP13" s="10">
        <f>_xlfn.STDEV.S(AO10:AO12)</f>
        <v>0.86468353724435221</v>
      </c>
      <c r="AQ13" s="1"/>
    </row>
    <row r="14" spans="2:43" x14ac:dyDescent="0.25">
      <c r="B14" s="12">
        <v>0.1</v>
      </c>
      <c r="D14" s="3" t="s">
        <v>34</v>
      </c>
      <c r="F14" s="12">
        <v>0.45169999999999999</v>
      </c>
      <c r="G14" s="12"/>
      <c r="H14" s="8">
        <f t="shared" si="0"/>
        <v>26.944848778909915</v>
      </c>
      <c r="K14" s="3">
        <v>0.61829999999999996</v>
      </c>
      <c r="O14" s="3">
        <v>0.34510000000000002</v>
      </c>
      <c r="P14" s="8">
        <f t="shared" si="1"/>
        <v>44.185670386543741</v>
      </c>
      <c r="Q14" s="8"/>
      <c r="R14" s="3"/>
      <c r="T14" s="3">
        <v>0.4607</v>
      </c>
      <c r="U14" s="8">
        <f t="shared" si="2"/>
        <v>25.4892447032185</v>
      </c>
      <c r="V14" s="8"/>
      <c r="W14" s="3"/>
      <c r="Y14" s="3">
        <v>0.34310000000000002</v>
      </c>
      <c r="Z14" s="8">
        <f t="shared" si="3"/>
        <v>44.509137958919617</v>
      </c>
      <c r="AA14" s="8"/>
      <c r="AB14" s="3"/>
      <c r="AD14" s="3">
        <v>0.35260000000000002</v>
      </c>
      <c r="AE14" s="8">
        <f t="shared" si="4"/>
        <v>42.972666990134236</v>
      </c>
      <c r="AF14" s="8"/>
      <c r="AG14" s="3"/>
      <c r="AI14" s="3">
        <v>0.35720000000000002</v>
      </c>
      <c r="AJ14" s="7">
        <f t="shared" si="5"/>
        <v>42.228691573669735</v>
      </c>
      <c r="AK14" s="8"/>
      <c r="AL14" s="3"/>
      <c r="AN14" s="3">
        <v>0.5202</v>
      </c>
      <c r="AO14" s="8">
        <f t="shared" si="6"/>
        <v>15.866084425036387</v>
      </c>
      <c r="AP14" s="8"/>
      <c r="AQ14" s="3"/>
    </row>
    <row r="15" spans="2:43" x14ac:dyDescent="0.25">
      <c r="B15" s="12"/>
      <c r="D15" s="3" t="s">
        <v>35</v>
      </c>
      <c r="F15" s="12">
        <v>0.45279999999999998</v>
      </c>
      <c r="G15" s="12"/>
      <c r="H15" s="8">
        <f t="shared" si="0"/>
        <v>26.766941614103185</v>
      </c>
      <c r="K15" s="3">
        <v>0.61829999999999996</v>
      </c>
      <c r="O15" s="3">
        <v>0.34620000000000001</v>
      </c>
      <c r="P15" s="8">
        <f t="shared" si="1"/>
        <v>44.007763221737015</v>
      </c>
      <c r="Q15" s="8"/>
      <c r="R15" s="3"/>
      <c r="T15" s="3">
        <v>0.45660000000000001</v>
      </c>
      <c r="U15" s="8">
        <f t="shared" si="2"/>
        <v>26.152353226589032</v>
      </c>
      <c r="V15" s="8"/>
      <c r="W15" s="3"/>
      <c r="Y15" s="3">
        <v>0.34010000000000001</v>
      </c>
      <c r="Z15" s="8">
        <f t="shared" si="3"/>
        <v>44.994339317483416</v>
      </c>
      <c r="AA15" s="8"/>
      <c r="AB15" s="3"/>
      <c r="AD15" s="3">
        <v>0.34510000000000002</v>
      </c>
      <c r="AE15" s="8">
        <f t="shared" si="4"/>
        <v>44.185670386543741</v>
      </c>
      <c r="AF15" s="8"/>
      <c r="AG15" s="3"/>
      <c r="AI15" s="3">
        <v>0.35670000000000002</v>
      </c>
      <c r="AJ15" s="7">
        <f t="shared" si="5"/>
        <v>42.309558466763704</v>
      </c>
      <c r="AK15" s="8"/>
      <c r="AL15" s="3"/>
      <c r="AN15" s="3">
        <v>0.52869999999999995</v>
      </c>
      <c r="AO15" s="8">
        <f t="shared" si="6"/>
        <v>14.491347242438948</v>
      </c>
      <c r="AP15" s="8"/>
      <c r="AQ15" s="3"/>
    </row>
    <row r="16" spans="2:43" x14ac:dyDescent="0.25">
      <c r="B16" s="12"/>
      <c r="D16" s="3" t="s">
        <v>36</v>
      </c>
      <c r="F16" s="12">
        <v>0.45789999999999997</v>
      </c>
      <c r="G16" s="12"/>
      <c r="H16" s="8">
        <f t="shared" si="0"/>
        <v>25.942099304544719</v>
      </c>
      <c r="K16" s="3">
        <v>0.61829999999999996</v>
      </c>
      <c r="O16" s="3">
        <v>0.3543</v>
      </c>
      <c r="P16" s="8">
        <f t="shared" si="1"/>
        <v>42.697719553614746</v>
      </c>
      <c r="Q16" s="8"/>
      <c r="R16" s="3"/>
      <c r="T16" s="3">
        <v>0.45240000000000002</v>
      </c>
      <c r="U16" s="8">
        <f t="shared" si="2"/>
        <v>26.831635128578352</v>
      </c>
      <c r="V16" s="8"/>
      <c r="W16" s="3"/>
      <c r="Y16" s="3">
        <v>0.35249999999999998</v>
      </c>
      <c r="Z16" s="8">
        <f t="shared" si="3"/>
        <v>42.988840368753031</v>
      </c>
      <c r="AA16" s="8"/>
      <c r="AB16" s="3"/>
      <c r="AD16" s="3">
        <v>0.34210000000000002</v>
      </c>
      <c r="AE16" s="8">
        <f t="shared" si="4"/>
        <v>44.670871745107547</v>
      </c>
      <c r="AF16" s="8"/>
      <c r="AG16" s="3"/>
      <c r="AI16" s="3">
        <v>0.35160000000000002</v>
      </c>
      <c r="AJ16" s="7">
        <f t="shared" si="5"/>
        <v>43.134400776322167</v>
      </c>
      <c r="AK16" s="8"/>
      <c r="AL16" s="3"/>
      <c r="AN16" s="3">
        <v>0.5151</v>
      </c>
      <c r="AO16" s="8">
        <f t="shared" si="6"/>
        <v>16.690926734594854</v>
      </c>
      <c r="AP16" s="8"/>
      <c r="AQ16" s="3"/>
    </row>
    <row r="17" spans="2:43" x14ac:dyDescent="0.25">
      <c r="B17" s="12"/>
      <c r="D17" s="1" t="s">
        <v>37</v>
      </c>
      <c r="F17" s="13">
        <f>(F14+F15+F16)/3</f>
        <v>0.45413333333333333</v>
      </c>
      <c r="G17" s="13"/>
      <c r="H17" s="8">
        <f t="shared" si="0"/>
        <v>26.551296565852599</v>
      </c>
      <c r="I17" s="9">
        <f>_xlfn.STDEV.S(H14:H16)</f>
        <v>0.53502683784195815</v>
      </c>
      <c r="K17" s="1">
        <v>0.61829999999999996</v>
      </c>
      <c r="O17" s="1">
        <v>0.34849999999999998</v>
      </c>
      <c r="P17" s="8">
        <f t="shared" si="1"/>
        <v>43.635775513504768</v>
      </c>
      <c r="Q17" s="9">
        <f>_xlfn.STDEV.S(P14:P16)</f>
        <v>0.8125949229567897</v>
      </c>
      <c r="R17" s="4"/>
      <c r="T17" s="1">
        <v>0.45650000000000002</v>
      </c>
      <c r="U17" s="8">
        <f t="shared" si="2"/>
        <v>26.16852660520782</v>
      </c>
      <c r="V17" s="9">
        <f>_xlfn.STDEV.S(U14:U16)</f>
        <v>0.6712114508154492</v>
      </c>
      <c r="W17" s="4"/>
      <c r="Y17" s="1">
        <v>0.34520000000000001</v>
      </c>
      <c r="Z17" s="8">
        <f t="shared" si="3"/>
        <v>44.169497007924953</v>
      </c>
      <c r="AA17" s="9">
        <f>_xlfn.STDEV.S(Z14:Z16)</f>
        <v>1.0463230185095136</v>
      </c>
      <c r="AB17" s="4"/>
      <c r="AD17" s="1">
        <v>0.34660000000000002</v>
      </c>
      <c r="AE17" s="8">
        <f t="shared" si="4"/>
        <v>43.943069707261841</v>
      </c>
      <c r="AF17" s="9">
        <f>_xlfn.STDEV.S(AE14:AE16)</f>
        <v>0.87470918861329006</v>
      </c>
      <c r="AG17" s="4"/>
      <c r="AI17" s="1">
        <v>0.35510000000000003</v>
      </c>
      <c r="AJ17" s="7">
        <f t="shared" si="5"/>
        <v>42.568332524664392</v>
      </c>
      <c r="AK17" s="9">
        <f>_xlfn.STDEV.S(AJ14:AJ16)</f>
        <v>0.50120079971433162</v>
      </c>
      <c r="AL17" s="4"/>
      <c r="AN17" s="1">
        <v>0.52110000000000001</v>
      </c>
      <c r="AO17" s="8">
        <f t="shared" si="6"/>
        <v>15.720524017467241</v>
      </c>
      <c r="AP17" s="10">
        <f>_xlfn.STDEV.S(AO14:AO16)</f>
        <v>1.1111868354126682</v>
      </c>
      <c r="AQ17" s="1"/>
    </row>
    <row r="19" spans="2:43" x14ac:dyDescent="0.25">
      <c r="D19" s="3" t="s">
        <v>25</v>
      </c>
      <c r="H19" s="11" t="s">
        <v>18</v>
      </c>
      <c r="L19" s="11" t="s">
        <v>26</v>
      </c>
      <c r="P19" s="11" t="s">
        <v>27</v>
      </c>
      <c r="T19" s="11" t="s">
        <v>28</v>
      </c>
      <c r="X19" s="11" t="s">
        <v>29</v>
      </c>
      <c r="AB19" s="11" t="s">
        <v>21</v>
      </c>
    </row>
    <row r="20" spans="2:43" x14ac:dyDescent="0.25">
      <c r="B20" t="s">
        <v>22</v>
      </c>
      <c r="C20" t="s">
        <v>13</v>
      </c>
      <c r="E20" t="s">
        <v>23</v>
      </c>
      <c r="F20" t="s">
        <v>14</v>
      </c>
      <c r="H20" t="s">
        <v>13</v>
      </c>
      <c r="I20" t="s">
        <v>23</v>
      </c>
      <c r="J20" t="s">
        <v>14</v>
      </c>
      <c r="L20" t="s">
        <v>13</v>
      </c>
      <c r="M20" t="s">
        <v>23</v>
      </c>
      <c r="N20" t="s">
        <v>14</v>
      </c>
      <c r="P20" t="s">
        <v>13</v>
      </c>
      <c r="Q20" t="s">
        <v>23</v>
      </c>
      <c r="R20" t="s">
        <v>14</v>
      </c>
      <c r="T20" t="s">
        <v>24</v>
      </c>
      <c r="U20" t="s">
        <v>23</v>
      </c>
      <c r="V20" t="s">
        <v>14</v>
      </c>
      <c r="X20" t="s">
        <v>24</v>
      </c>
      <c r="Y20" t="s">
        <v>23</v>
      </c>
      <c r="Z20" t="s">
        <v>14</v>
      </c>
      <c r="AB20" t="s">
        <v>24</v>
      </c>
      <c r="AC20" t="s">
        <v>23</v>
      </c>
      <c r="AD20" t="s">
        <v>14</v>
      </c>
    </row>
    <row r="21" spans="2:43" x14ac:dyDescent="0.25">
      <c r="B21" t="s">
        <v>30</v>
      </c>
      <c r="C21">
        <v>26.551296565852599</v>
      </c>
      <c r="E21">
        <v>0.53502683784195815</v>
      </c>
      <c r="H21">
        <v>26.16852660520782</v>
      </c>
      <c r="I21">
        <v>0.6712114508154492</v>
      </c>
      <c r="L21">
        <v>44.169497007924953</v>
      </c>
      <c r="M21">
        <v>1.0463230185095136</v>
      </c>
      <c r="P21">
        <v>43.943069707261841</v>
      </c>
      <c r="Q21">
        <v>0.87470918861329006</v>
      </c>
      <c r="T21">
        <v>42.568332524664392</v>
      </c>
      <c r="U21">
        <v>0.50120079971433162</v>
      </c>
      <c r="X21">
        <v>43.635775513504768</v>
      </c>
      <c r="Y21">
        <v>0.8125949229567897</v>
      </c>
      <c r="AB21">
        <v>15.720524017467241</v>
      </c>
      <c r="AC21">
        <v>1.1111868354126682</v>
      </c>
    </row>
    <row r="22" spans="2:43" x14ac:dyDescent="0.25">
      <c r="B22" t="s">
        <v>31</v>
      </c>
      <c r="C22">
        <v>44.54687584236347</v>
      </c>
      <c r="E22">
        <v>0.56591419851798364</v>
      </c>
      <c r="F22" s="5">
        <f>(50-48.618)/0.5001</f>
        <v>2.7634473105378881</v>
      </c>
      <c r="H22">
        <v>33.543587255377645</v>
      </c>
      <c r="I22">
        <v>0.63763600756757599</v>
      </c>
      <c r="J22" s="5">
        <f>(50-32.125)/0.592</f>
        <v>30.194256756756758</v>
      </c>
      <c r="L22">
        <v>47.824680575772277</v>
      </c>
      <c r="M22">
        <v>0.76824967143592182</v>
      </c>
      <c r="N22" s="5">
        <f>(50-47.747)/0.3876</f>
        <v>5.8126934984520124</v>
      </c>
      <c r="P22">
        <v>48.358402070192462</v>
      </c>
      <c r="Q22">
        <v>0.78885643850928233</v>
      </c>
      <c r="R22" s="5">
        <f>(50-47.917)/0.4525</f>
        <v>4.6033149171270678</v>
      </c>
      <c r="T22">
        <v>45.317806889859284</v>
      </c>
      <c r="U22">
        <v>0.67857555393026503</v>
      </c>
      <c r="V22" s="5">
        <f>(50-45.415)/0.4848</f>
        <v>9.4575082508250841</v>
      </c>
      <c r="X22">
        <v>48.2775351770985</v>
      </c>
      <c r="Y22">
        <v>0.13944166430942143</v>
      </c>
      <c r="Z22" s="5">
        <f>(50-46.664)/0.4382</f>
        <v>7.6129621177544466</v>
      </c>
      <c r="AB22">
        <v>18.809639333656794</v>
      </c>
      <c r="AC22">
        <v>0.86468353724435221</v>
      </c>
      <c r="AD22" s="6">
        <f>(50-18.674)/0.5294</f>
        <v>59.172648281072917</v>
      </c>
    </row>
    <row r="23" spans="2:43" x14ac:dyDescent="0.25">
      <c r="B23" t="s">
        <v>32</v>
      </c>
      <c r="C23">
        <v>83.195859615073587</v>
      </c>
      <c r="E23">
        <v>0.59907032759022993</v>
      </c>
      <c r="H23">
        <v>43.813682678311501</v>
      </c>
      <c r="I23">
        <v>1.0836163674591672</v>
      </c>
      <c r="L23">
        <v>55.976063399644183</v>
      </c>
      <c r="M23">
        <v>5.1990138341651643E-2</v>
      </c>
      <c r="P23">
        <v>56.914119359534197</v>
      </c>
      <c r="Q23">
        <v>0.29924392875902678</v>
      </c>
      <c r="T23">
        <v>54.116124858482927</v>
      </c>
      <c r="U23">
        <v>1.016523973015568</v>
      </c>
      <c r="X23">
        <v>53.161895519974109</v>
      </c>
      <c r="Y23">
        <v>1.0210172495474752</v>
      </c>
      <c r="AB23">
        <v>27.737344331230794</v>
      </c>
      <c r="AC23">
        <v>0.23493189465201311</v>
      </c>
    </row>
    <row r="24" spans="2:43" x14ac:dyDescent="0.25">
      <c r="B24" t="s">
        <v>33</v>
      </c>
      <c r="C24">
        <v>95.741010297051048</v>
      </c>
      <c r="E24">
        <v>0.18605244408580088</v>
      </c>
      <c r="H24">
        <v>90.748827430050127</v>
      </c>
      <c r="I24">
        <v>0.38917061023826394</v>
      </c>
      <c r="L24">
        <v>86.074721009218834</v>
      </c>
      <c r="M24">
        <v>0.45295086120643091</v>
      </c>
      <c r="P24">
        <v>92.721979621542943</v>
      </c>
      <c r="Q24">
        <v>0.65042993721950437</v>
      </c>
      <c r="T24">
        <v>93.514475173863815</v>
      </c>
      <c r="U24">
        <v>1.5619107726133397</v>
      </c>
      <c r="X24">
        <v>90.263626071486328</v>
      </c>
      <c r="Y24">
        <v>0.26787984794446468</v>
      </c>
      <c r="AB24">
        <v>71.243732815785208</v>
      </c>
      <c r="AC24">
        <v>1.0166097447722888</v>
      </c>
    </row>
  </sheetData>
  <mergeCells count="21">
    <mergeCell ref="F12:G12"/>
    <mergeCell ref="F13:G13"/>
    <mergeCell ref="F14:G14"/>
    <mergeCell ref="F15:G15"/>
    <mergeCell ref="F16:G16"/>
    <mergeCell ref="B2:B5"/>
    <mergeCell ref="B6:B9"/>
    <mergeCell ref="B10:B13"/>
    <mergeCell ref="B14:B17"/>
    <mergeCell ref="F1:G1"/>
    <mergeCell ref="F2:G2"/>
    <mergeCell ref="F3:G3"/>
    <mergeCell ref="F4:G4"/>
    <mergeCell ref="F5:G5"/>
    <mergeCell ref="F17:G17"/>
    <mergeCell ref="F6:G6"/>
    <mergeCell ref="F7:G7"/>
    <mergeCell ref="F8:G8"/>
    <mergeCell ref="F9:G9"/>
    <mergeCell ref="F10:G10"/>
    <mergeCell ref="F11:G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2024-04-01T03:40:17Z</dcterms:modified>
</cp:coreProperties>
</file>